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skning\Botox\"/>
    </mc:Choice>
  </mc:AlternateContent>
  <xr:revisionPtr revIDLastSave="0" documentId="13_ncr:1_{25C4BEB1-EC1B-409A-91B0-4C6DC63C71DF}" xr6:coauthVersionLast="45" xr6:coauthVersionMax="45" xr10:uidLastSave="{00000000-0000-0000-0000-000000000000}"/>
  <bookViews>
    <workbookView xWindow="1152" yWindow="1152" windowWidth="29256" windowHeight="12204" xr2:uid="{AAF9E820-F7DD-4343-86E5-C7185EDF130D}"/>
  </bookViews>
  <sheets>
    <sheet name="Ark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E13" i="1"/>
  <c r="P12" i="1"/>
  <c r="E12" i="1"/>
  <c r="L11" i="1"/>
  <c r="O11" i="1"/>
  <c r="D11" i="1"/>
  <c r="E11" i="1"/>
  <c r="D10" i="1"/>
  <c r="E10" i="1"/>
  <c r="D9" i="1"/>
  <c r="E9" i="1"/>
  <c r="D8" i="1"/>
  <c r="E8" i="1"/>
  <c r="E2" i="1"/>
  <c r="E3" i="1"/>
  <c r="E4" i="1"/>
  <c r="E5" i="1"/>
  <c r="E6" i="1"/>
  <c r="E7" i="1"/>
  <c r="M4" i="1"/>
  <c r="M7" i="1"/>
  <c r="K4" i="1"/>
  <c r="K7" i="1"/>
  <c r="J4" i="1"/>
  <c r="J7" i="1"/>
  <c r="M3" i="1"/>
  <c r="M6" i="1"/>
  <c r="K3" i="1"/>
  <c r="K6" i="1"/>
  <c r="J3" i="1"/>
  <c r="J6" i="1"/>
  <c r="M5" i="1"/>
  <c r="K5" i="1"/>
  <c r="J5" i="1"/>
  <c r="H1" i="1"/>
</calcChain>
</file>

<file path=xl/sharedStrings.xml><?xml version="1.0" encoding="utf-8"?>
<sst xmlns="http://schemas.openxmlformats.org/spreadsheetml/2006/main" count="33" uniqueCount="21">
  <si>
    <t>deltager nr/init</t>
  </si>
  <si>
    <t>Baseline</t>
  </si>
  <si>
    <t>Bedste uge 12 eller seneste måling</t>
  </si>
  <si>
    <t>ttest</t>
  </si>
  <si>
    <t>IBM</t>
  </si>
  <si>
    <t>Mean</t>
  </si>
  <si>
    <t>Standardafv</t>
  </si>
  <si>
    <t>CI nedre</t>
  </si>
  <si>
    <t>CI øvre</t>
  </si>
  <si>
    <t>Konfidensinterval</t>
  </si>
  <si>
    <t>Dysphagi skore</t>
  </si>
  <si>
    <t>ARR</t>
  </si>
  <si>
    <t>OPMD</t>
  </si>
  <si>
    <t>NNT</t>
  </si>
  <si>
    <t>12 uger</t>
  </si>
  <si>
    <t>Mean ændring</t>
  </si>
  <si>
    <t xml:space="preserve">Risiko for dysphagi </t>
  </si>
  <si>
    <t>Uden behandling</t>
  </si>
  <si>
    <t>Med behandling</t>
  </si>
  <si>
    <t>DYSPHAGIASCORE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</si>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</sst>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H\NEU\Lukkede%20Mapper\Okulophryngeal%20muskeldyrstrofi\BOTOX\Botox%20f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Øvr målinger"/>
      <sheetName val="subj vs score"/>
      <sheetName val="PLOTS"/>
      <sheetName val="Biv"/>
      <sheetName val="Synkeskema opg"/>
      <sheetName val="synkeskema vs eng"/>
      <sheetName val="Laryngoskopi"/>
      <sheetName val="Beregning"/>
      <sheetName val="Eng dys ske"/>
      <sheetName val="Bas data"/>
      <sheetName val="Res over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F5E1-80CE-4714-9356-3E39CB1F3FC5}">
  <dimension ref="A1:P17"/>
  <sheetViews>
    <sheetView tabSelected="1" workbookViewId="0">
      <selection activeCell="L28" sqref="L28"/>
    </sheetView>
  </sheetViews>
  <sheetFormatPr defaultRowHeight="14.4" x14ac:dyDescent="0.3"/>
  <cols>
    <col min="1" max="1" width="15.88671875" bestFit="1" customWidth="1"/>
    <col min="2" max="2" width="13.21875" bestFit="1" customWidth="1"/>
    <col min="4" max="4" width="29.21875" bestFit="1" customWidth="1"/>
  </cols>
  <sheetData>
    <row r="1" spans="1:16" x14ac:dyDescent="0.3">
      <c r="A1" s="1" t="s">
        <v>19</v>
      </c>
      <c r="B1" s="2" t="s">
        <v>0</v>
      </c>
      <c r="C1" s="3" t="s">
        <v>1</v>
      </c>
      <c r="D1" s="1" t="s">
        <v>2</v>
      </c>
      <c r="E1" s="5" t="s">
        <v>20</v>
      </c>
      <c r="F1" s="4"/>
      <c r="G1" s="4" t="s">
        <v>3</v>
      </c>
      <c r="H1" s="4">
        <f>_xlfn.T.TEST(C2:C14,D2:D14,2,1)</f>
        <v>4.3438132229162651E-4</v>
      </c>
      <c r="I1" s="4"/>
      <c r="J1" s="4"/>
      <c r="K1" s="4"/>
      <c r="L1" s="4"/>
      <c r="M1" s="4"/>
      <c r="N1" s="4"/>
      <c r="O1" s="4"/>
      <c r="P1" s="4"/>
    </row>
    <row r="2" spans="1:16" x14ac:dyDescent="0.3">
      <c r="A2" s="6" t="s">
        <v>4</v>
      </c>
      <c r="B2" s="2">
        <v>1</v>
      </c>
      <c r="C2" s="3">
        <v>23</v>
      </c>
      <c r="D2" s="4">
        <v>18</v>
      </c>
      <c r="E2" s="5">
        <f>D2-C2</f>
        <v>-5</v>
      </c>
      <c r="F2" s="4"/>
      <c r="G2" s="4"/>
      <c r="H2" s="4"/>
      <c r="I2" s="4"/>
      <c r="J2" s="4" t="s">
        <v>1</v>
      </c>
      <c r="K2" s="4" t="s">
        <v>14</v>
      </c>
      <c r="L2" s="4"/>
      <c r="M2" s="4" t="s">
        <v>15</v>
      </c>
      <c r="N2" s="4"/>
    </row>
    <row r="3" spans="1:16" x14ac:dyDescent="0.3">
      <c r="A3" s="6" t="s">
        <v>4</v>
      </c>
      <c r="B3" s="2">
        <v>2</v>
      </c>
      <c r="C3" s="3">
        <v>15</v>
      </c>
      <c r="D3" s="4">
        <v>12</v>
      </c>
      <c r="E3" s="5">
        <f t="shared" ref="E3:E14" si="0">D3-C3</f>
        <v>-3</v>
      </c>
      <c r="F3" s="4"/>
      <c r="G3" s="4"/>
      <c r="H3" s="4"/>
      <c r="I3" s="4" t="s">
        <v>5</v>
      </c>
      <c r="J3" s="5">
        <f>AVERAGE(C2:C14)</f>
        <v>21.23076923076923</v>
      </c>
      <c r="K3" s="5">
        <f>AVERAGE(D2:D14)</f>
        <v>9.4615384615384617</v>
      </c>
      <c r="L3" s="4"/>
      <c r="M3" s="5">
        <f>AVERAGE(E2:E14)</f>
        <v>-11.76923076923077</v>
      </c>
      <c r="N3" s="4"/>
    </row>
    <row r="4" spans="1:16" x14ac:dyDescent="0.3">
      <c r="A4" s="6" t="s">
        <v>4</v>
      </c>
      <c r="B4" s="2">
        <v>4</v>
      </c>
      <c r="C4" s="3">
        <v>29</v>
      </c>
      <c r="D4" s="4">
        <v>20</v>
      </c>
      <c r="E4" s="5">
        <f t="shared" si="0"/>
        <v>-9</v>
      </c>
      <c r="F4" s="4"/>
      <c r="G4" s="4"/>
      <c r="H4" s="4"/>
      <c r="I4" s="4" t="s">
        <v>6</v>
      </c>
      <c r="J4" s="5">
        <f>_xlfn.STDEV.P(C2:C14)</f>
        <v>4.3527859540908027</v>
      </c>
      <c r="K4" s="5">
        <f>_xlfn.STDEV.P(D2:D14)</f>
        <v>8.9409635052586403</v>
      </c>
      <c r="L4" s="4"/>
      <c r="M4" s="5">
        <f>_xlfn.STDEV.P(E2:E14)</f>
        <v>8.495735094322292</v>
      </c>
      <c r="N4" s="4"/>
    </row>
    <row r="5" spans="1:16" x14ac:dyDescent="0.3">
      <c r="A5" s="6" t="s">
        <v>4</v>
      </c>
      <c r="B5" s="2">
        <v>7</v>
      </c>
      <c r="C5" s="3">
        <v>15</v>
      </c>
      <c r="D5" s="4">
        <v>9</v>
      </c>
      <c r="E5" s="5">
        <f t="shared" si="0"/>
        <v>-6</v>
      </c>
      <c r="F5" s="4"/>
      <c r="G5" s="4"/>
      <c r="H5" s="4"/>
      <c r="I5" s="4" t="s">
        <v>7</v>
      </c>
      <c r="J5" s="5">
        <f>J3-J7</f>
        <v>18.864611311871816</v>
      </c>
      <c r="K5" s="5">
        <f>K3-K7</f>
        <v>4.6012646452580883</v>
      </c>
      <c r="L5" s="4"/>
      <c r="M5" s="5">
        <f>M3-M7</f>
        <v>-16.387480111676155</v>
      </c>
      <c r="N5" s="4"/>
    </row>
    <row r="6" spans="1:16" x14ac:dyDescent="0.3">
      <c r="A6" s="6" t="s">
        <v>4</v>
      </c>
      <c r="B6" s="2">
        <v>8</v>
      </c>
      <c r="C6" s="3">
        <v>15</v>
      </c>
      <c r="D6" s="4">
        <v>4</v>
      </c>
      <c r="E6" s="5">
        <f t="shared" si="0"/>
        <v>-11</v>
      </c>
      <c r="F6" s="4"/>
      <c r="G6" s="4"/>
      <c r="H6" s="4"/>
      <c r="I6" s="4" t="s">
        <v>8</v>
      </c>
      <c r="J6" s="5">
        <f>J3+J7</f>
        <v>23.596927149666644</v>
      </c>
      <c r="K6" s="5">
        <f>K3+K7</f>
        <v>14.321812277818836</v>
      </c>
      <c r="L6" s="4"/>
      <c r="M6" s="5">
        <f>M3+M7</f>
        <v>-7.1509814267853846</v>
      </c>
      <c r="N6" s="4"/>
    </row>
    <row r="7" spans="1:16" x14ac:dyDescent="0.3">
      <c r="A7" s="6" t="s">
        <v>4</v>
      </c>
      <c r="B7" s="2">
        <v>10</v>
      </c>
      <c r="C7" s="3">
        <v>23</v>
      </c>
      <c r="D7" s="5">
        <v>23</v>
      </c>
      <c r="E7" s="5">
        <f t="shared" si="0"/>
        <v>0</v>
      </c>
      <c r="F7" s="4"/>
      <c r="G7" s="4"/>
      <c r="H7" s="4"/>
      <c r="I7" s="4" t="s">
        <v>9</v>
      </c>
      <c r="J7" s="5">
        <f>CONFIDENCE(0.05,J4,13)</f>
        <v>2.3661579188974136</v>
      </c>
      <c r="K7" s="5">
        <f>CONFIDENCE(0.05,K4,13)</f>
        <v>4.8602738162803734</v>
      </c>
      <c r="L7" s="4"/>
      <c r="M7" s="5">
        <f>CONFIDENCE(0.05,M4,13)</f>
        <v>4.6182493424453854</v>
      </c>
      <c r="N7" s="4"/>
    </row>
    <row r="8" spans="1:16" x14ac:dyDescent="0.3">
      <c r="A8" s="6" t="s">
        <v>4</v>
      </c>
      <c r="B8" s="2">
        <v>12</v>
      </c>
      <c r="C8" s="3">
        <v>18</v>
      </c>
      <c r="D8" s="4">
        <f>'[1]Synkeskema opg'!V543</f>
        <v>0</v>
      </c>
      <c r="E8" s="5">
        <f t="shared" si="0"/>
        <v>-18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6" t="s">
        <v>4</v>
      </c>
      <c r="B9" s="2">
        <v>13</v>
      </c>
      <c r="C9" s="3">
        <v>25</v>
      </c>
      <c r="D9" s="4">
        <f>'[1]Synkeskema opg'!O594</f>
        <v>0</v>
      </c>
      <c r="E9" s="5">
        <f t="shared" si="0"/>
        <v>-25</v>
      </c>
      <c r="F9" s="4"/>
      <c r="G9" s="4"/>
      <c r="H9" s="4"/>
      <c r="I9" s="4"/>
      <c r="J9" s="4" t="s">
        <v>16</v>
      </c>
      <c r="K9" s="4"/>
      <c r="L9" s="4"/>
      <c r="M9" s="4"/>
      <c r="N9" s="4"/>
      <c r="O9" s="4"/>
      <c r="P9" s="4"/>
    </row>
    <row r="10" spans="1:16" x14ac:dyDescent="0.3">
      <c r="A10" s="6" t="s">
        <v>4</v>
      </c>
      <c r="B10" s="2">
        <v>14</v>
      </c>
      <c r="C10" s="3">
        <v>25</v>
      </c>
      <c r="D10" s="4">
        <f>'[1]Synkeskema opg'!O644</f>
        <v>0</v>
      </c>
      <c r="E10" s="5">
        <f t="shared" si="0"/>
        <v>-25</v>
      </c>
      <c r="F10" s="4"/>
      <c r="G10" s="4"/>
      <c r="H10" s="4"/>
      <c r="I10" s="4"/>
      <c r="J10" s="4" t="s">
        <v>17</v>
      </c>
      <c r="K10" s="4"/>
      <c r="L10" s="4" t="s">
        <v>18</v>
      </c>
      <c r="M10" s="4"/>
      <c r="N10" s="4"/>
      <c r="O10" s="4"/>
      <c r="P10" s="4"/>
    </row>
    <row r="11" spans="1:16" x14ac:dyDescent="0.3">
      <c r="A11" s="6" t="s">
        <v>4</v>
      </c>
      <c r="B11" s="2">
        <v>15</v>
      </c>
      <c r="C11" s="3">
        <v>21</v>
      </c>
      <c r="D11" s="4">
        <f>'[1]Synkeskema opg'!O694</f>
        <v>0</v>
      </c>
      <c r="E11" s="5">
        <f t="shared" si="0"/>
        <v>-21</v>
      </c>
      <c r="F11" s="4"/>
      <c r="G11" s="4"/>
      <c r="H11" s="4" t="s">
        <v>10</v>
      </c>
      <c r="I11" s="4" t="s">
        <v>11</v>
      </c>
      <c r="J11" s="4">
        <v>100</v>
      </c>
      <c r="K11" s="4"/>
      <c r="L11" s="5">
        <f>2/13*100</f>
        <v>15.384615384615385</v>
      </c>
      <c r="M11" s="4"/>
      <c r="N11" s="5"/>
      <c r="O11" s="5">
        <f>J11-L11</f>
        <v>84.615384615384613</v>
      </c>
      <c r="P11" s="8">
        <v>0.85</v>
      </c>
    </row>
    <row r="12" spans="1:16" x14ac:dyDescent="0.3">
      <c r="A12" s="6" t="s">
        <v>12</v>
      </c>
      <c r="B12" s="2">
        <v>5</v>
      </c>
      <c r="C12" s="3">
        <v>26</v>
      </c>
      <c r="D12" s="4">
        <v>22</v>
      </c>
      <c r="E12" s="5">
        <f t="shared" si="0"/>
        <v>-4</v>
      </c>
      <c r="F12" s="4"/>
      <c r="G12" s="4"/>
      <c r="H12" s="4"/>
      <c r="I12" s="4" t="s">
        <v>13</v>
      </c>
      <c r="J12" s="4"/>
      <c r="K12" s="4"/>
      <c r="L12" s="4"/>
      <c r="M12" s="5"/>
      <c r="N12" s="5"/>
      <c r="O12" s="9"/>
      <c r="P12" s="8">
        <f>1/P11</f>
        <v>1.1764705882352942</v>
      </c>
    </row>
    <row r="13" spans="1:16" x14ac:dyDescent="0.3">
      <c r="A13" s="6" t="s">
        <v>12</v>
      </c>
      <c r="B13" s="2">
        <v>6</v>
      </c>
      <c r="C13" s="3">
        <v>21</v>
      </c>
      <c r="D13" s="4">
        <v>15</v>
      </c>
      <c r="E13" s="5">
        <f t="shared" si="0"/>
        <v>-6</v>
      </c>
      <c r="F13" s="4"/>
      <c r="G13" s="4"/>
      <c r="H13" s="4"/>
      <c r="I13" s="4"/>
      <c r="J13" s="4"/>
      <c r="K13" s="4"/>
      <c r="L13" s="5"/>
      <c r="M13" s="4"/>
      <c r="N13" s="5"/>
      <c r="O13" s="5"/>
      <c r="P13" s="8"/>
    </row>
    <row r="14" spans="1:16" x14ac:dyDescent="0.3">
      <c r="A14" s="6" t="s">
        <v>12</v>
      </c>
      <c r="B14" s="2">
        <v>11</v>
      </c>
      <c r="C14" s="3">
        <v>20</v>
      </c>
      <c r="D14" s="5">
        <f>'[1]Synkeskema opg'!F493</f>
        <v>0</v>
      </c>
      <c r="E14" s="5">
        <f t="shared" si="0"/>
        <v>-20</v>
      </c>
      <c r="F14" s="4"/>
      <c r="G14" s="4"/>
      <c r="H14" s="4"/>
      <c r="I14" s="4"/>
      <c r="J14" s="4"/>
      <c r="K14" s="4"/>
      <c r="L14" s="4"/>
      <c r="M14" s="4"/>
      <c r="N14" s="4"/>
      <c r="O14" s="9"/>
      <c r="P14" s="8"/>
    </row>
    <row r="15" spans="1:16" x14ac:dyDescent="0.3">
      <c r="A15" s="6"/>
      <c r="B15" s="7"/>
      <c r="C15" s="3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1"/>
      <c r="B16" s="2"/>
      <c r="C16" s="3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/>
      <c r="B17" s="2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Witting</dc:creator>
  <cp:lastModifiedBy>Nanna Witting</cp:lastModifiedBy>
  <dcterms:created xsi:type="dcterms:W3CDTF">2020-12-20T13:43:12Z</dcterms:created>
  <dcterms:modified xsi:type="dcterms:W3CDTF">2020-12-20T13:47:35Z</dcterms:modified>
</cp:coreProperties>
</file>