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brahamhulst/Documents/Onderzoek/GLOBE Trial/Database/Results/"/>
    </mc:Choice>
  </mc:AlternateContent>
  <xr:revisionPtr revIDLastSave="0" documentId="13_ncr:1_{10187C5D-09AA-984D-88D2-65CE31E3EA20}" xr6:coauthVersionLast="45" xr6:coauthVersionMax="45" xr10:uidLastSave="{00000000-0000-0000-0000-000000000000}"/>
  <bookViews>
    <workbookView xWindow="0" yWindow="460" windowWidth="25600" windowHeight="15540" activeTab="3" xr2:uid="{94595FCE-46EE-844B-8BF7-7213DD4FAD09}"/>
  </bookViews>
  <sheets>
    <sheet name="Table 1" sheetId="1" r:id="rId1"/>
    <sheet name="Table 2 + 3" sheetId="3" r:id="rId2"/>
    <sheet name="Labresults" sheetId="4" r:id="rId3"/>
    <sheet name="Cardiac Outcomes" sheetId="6" r:id="rId4"/>
  </sheets>
  <definedNames>
    <definedName name="_xlnm.Print_Area" localSheetId="1">'Table 2 + 3'!$A$3:$AR$33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70" i="6" l="1"/>
  <c r="I64" i="6"/>
  <c r="M53" i="6"/>
  <c r="I52" i="6"/>
  <c r="E51" i="6"/>
  <c r="E70" i="6"/>
  <c r="I71" i="6"/>
  <c r="M66" i="6"/>
  <c r="M65" i="6"/>
  <c r="M64" i="6"/>
  <c r="I66" i="6"/>
  <c r="I65" i="6"/>
  <c r="I60" i="6"/>
  <c r="I59" i="6"/>
  <c r="I58" i="6"/>
  <c r="I57" i="6"/>
  <c r="M58" i="6"/>
  <c r="M57" i="6"/>
  <c r="L30" i="1" l="1"/>
  <c r="L29" i="1"/>
  <c r="L28" i="1"/>
  <c r="L27" i="1"/>
  <c r="L33" i="1"/>
  <c r="L32" i="1"/>
  <c r="L35" i="1"/>
  <c r="J35" i="1"/>
  <c r="J33" i="1"/>
  <c r="J32" i="1"/>
  <c r="J30" i="1"/>
  <c r="J29" i="1"/>
  <c r="J28" i="1"/>
  <c r="J27" i="1"/>
  <c r="L7" i="1"/>
  <c r="L6" i="1"/>
  <c r="L10" i="1"/>
  <c r="L9" i="1"/>
  <c r="L16" i="1"/>
  <c r="L15" i="1"/>
  <c r="L14" i="1"/>
  <c r="L22" i="1"/>
  <c r="L21" i="1"/>
  <c r="L20" i="1"/>
  <c r="L19" i="1"/>
  <c r="J22" i="1"/>
  <c r="J21" i="1"/>
  <c r="J20" i="1"/>
  <c r="J19" i="1"/>
  <c r="J16" i="1"/>
  <c r="J15" i="1"/>
  <c r="J14" i="1"/>
  <c r="J10" i="1"/>
  <c r="J9" i="1"/>
  <c r="J7" i="1"/>
  <c r="J6" i="1"/>
  <c r="H36" i="1" l="1"/>
  <c r="F36" i="1"/>
  <c r="C36" i="1"/>
  <c r="D36" i="1" s="1"/>
  <c r="D35" i="1"/>
  <c r="C35" i="1"/>
  <c r="H35" i="1"/>
  <c r="F35" i="1"/>
  <c r="O79" i="6"/>
  <c r="O78" i="6"/>
  <c r="O77" i="6"/>
  <c r="O76" i="6"/>
  <c r="R11" i="6"/>
  <c r="R10" i="6"/>
  <c r="R9" i="6"/>
  <c r="R8" i="6"/>
  <c r="M11" i="6"/>
  <c r="M10" i="6"/>
  <c r="M9" i="6"/>
  <c r="M8" i="6"/>
  <c r="I11" i="6"/>
  <c r="I10" i="6"/>
  <c r="I9" i="6"/>
  <c r="I8" i="6"/>
  <c r="E11" i="6"/>
  <c r="E10" i="6"/>
  <c r="E9" i="6"/>
  <c r="E8" i="6"/>
  <c r="D11" i="6"/>
  <c r="D10" i="6"/>
  <c r="D9" i="6"/>
  <c r="D8" i="6"/>
  <c r="O11" i="6"/>
  <c r="O10" i="6"/>
  <c r="O9" i="6"/>
  <c r="O8" i="6"/>
  <c r="L50" i="6" l="1"/>
  <c r="L56" i="6"/>
  <c r="L63" i="6"/>
  <c r="L69" i="6"/>
  <c r="H69" i="6"/>
  <c r="H63" i="6"/>
  <c r="H56" i="6"/>
  <c r="H50" i="6"/>
  <c r="D69" i="6"/>
  <c r="D63" i="6"/>
  <c r="D56" i="6"/>
  <c r="D50" i="6"/>
  <c r="C79" i="6" l="1"/>
  <c r="C78" i="6"/>
  <c r="C77" i="6"/>
  <c r="C76" i="6"/>
  <c r="R73" i="6"/>
  <c r="R37" i="6"/>
  <c r="C37" i="6"/>
  <c r="C36" i="6"/>
  <c r="C35" i="6"/>
  <c r="C34" i="6"/>
  <c r="C33" i="6"/>
  <c r="C32" i="6"/>
  <c r="C31" i="6"/>
  <c r="C30" i="6"/>
  <c r="R27" i="6"/>
  <c r="O27" i="6"/>
  <c r="C27" i="6"/>
  <c r="K69" i="6" l="1"/>
  <c r="M73" i="6" s="1"/>
  <c r="G69" i="6"/>
  <c r="I72" i="6" s="1"/>
  <c r="I73" i="6"/>
  <c r="O73" i="6" s="1"/>
  <c r="I70" i="6"/>
  <c r="G63" i="6"/>
  <c r="D51" i="6"/>
  <c r="G50" i="6"/>
  <c r="I51" i="6" s="1"/>
  <c r="K50" i="6"/>
  <c r="M51" i="6" s="1"/>
  <c r="D73" i="6"/>
  <c r="D72" i="6"/>
  <c r="D71" i="6"/>
  <c r="D70" i="6"/>
  <c r="D60" i="6"/>
  <c r="D59" i="6"/>
  <c r="D58" i="6"/>
  <c r="D57" i="6"/>
  <c r="K56" i="6"/>
  <c r="G56" i="6"/>
  <c r="R59" i="6"/>
  <c r="R58" i="6"/>
  <c r="R57" i="6"/>
  <c r="R54" i="6"/>
  <c r="R53" i="6"/>
  <c r="R52" i="6"/>
  <c r="R51" i="6"/>
  <c r="R72" i="6"/>
  <c r="R71" i="6"/>
  <c r="R70" i="6"/>
  <c r="R67" i="6"/>
  <c r="R66" i="6"/>
  <c r="R65" i="6"/>
  <c r="R64" i="6"/>
  <c r="M72" i="6" l="1"/>
  <c r="O72" i="6"/>
  <c r="E59" i="6"/>
  <c r="O51" i="6"/>
  <c r="I53" i="6"/>
  <c r="M54" i="6"/>
  <c r="C50" i="6"/>
  <c r="O70" i="6"/>
  <c r="C69" i="6"/>
  <c r="E71" i="6" s="1"/>
  <c r="I54" i="6"/>
  <c r="O54" i="6" s="1"/>
  <c r="M52" i="6"/>
  <c r="O52" i="6" s="1"/>
  <c r="M71" i="6"/>
  <c r="O71" i="6" s="1"/>
  <c r="C56" i="6"/>
  <c r="E57" i="6" s="1"/>
  <c r="D54" i="6"/>
  <c r="D53" i="6"/>
  <c r="D52" i="6"/>
  <c r="K63" i="6"/>
  <c r="I67" i="6"/>
  <c r="O66" i="6"/>
  <c r="D67" i="6"/>
  <c r="D66" i="6"/>
  <c r="D65" i="6"/>
  <c r="D64" i="6"/>
  <c r="O16" i="6"/>
  <c r="O15" i="6"/>
  <c r="O14" i="6"/>
  <c r="O13" i="6"/>
  <c r="R46" i="6"/>
  <c r="R45" i="6"/>
  <c r="R44" i="6"/>
  <c r="R43" i="6"/>
  <c r="R42" i="6"/>
  <c r="R41" i="6"/>
  <c r="R40" i="6"/>
  <c r="R36" i="6"/>
  <c r="R35" i="6"/>
  <c r="R34" i="6"/>
  <c r="R33" i="6"/>
  <c r="R32" i="6"/>
  <c r="R31" i="6"/>
  <c r="R30" i="6"/>
  <c r="R20" i="6"/>
  <c r="R26" i="6"/>
  <c r="R25" i="6"/>
  <c r="R24" i="6"/>
  <c r="R23" i="6"/>
  <c r="R22" i="6"/>
  <c r="R21" i="6"/>
  <c r="AD20" i="6"/>
  <c r="O26" i="6"/>
  <c r="O25" i="6"/>
  <c r="O24" i="6"/>
  <c r="O23" i="6"/>
  <c r="O22" i="6"/>
  <c r="O21" i="6"/>
  <c r="O20" i="6"/>
  <c r="C26" i="6"/>
  <c r="C25" i="6"/>
  <c r="C24" i="6"/>
  <c r="C23" i="6"/>
  <c r="C22" i="6"/>
  <c r="C21" i="6"/>
  <c r="C20" i="6"/>
  <c r="O64" i="6" l="1"/>
  <c r="O65" i="6"/>
  <c r="O53" i="6"/>
  <c r="E58" i="6"/>
  <c r="E72" i="6"/>
  <c r="E73" i="6"/>
  <c r="M60" i="6"/>
  <c r="O60" i="6" s="1"/>
  <c r="O58" i="6"/>
  <c r="M59" i="6"/>
  <c r="O59" i="6" s="1"/>
  <c r="O57" i="6"/>
  <c r="E60" i="6"/>
  <c r="E53" i="6"/>
  <c r="E54" i="6"/>
  <c r="E52" i="6"/>
  <c r="C63" i="6"/>
  <c r="M67" i="6"/>
  <c r="O67" i="6" s="1"/>
  <c r="M46" i="6"/>
  <c r="M45" i="6"/>
  <c r="M44" i="6"/>
  <c r="M43" i="6"/>
  <c r="M42" i="6"/>
  <c r="M41" i="6"/>
  <c r="M40" i="6"/>
  <c r="I46" i="6"/>
  <c r="I45" i="6"/>
  <c r="I44" i="6"/>
  <c r="I43" i="6"/>
  <c r="I42" i="6"/>
  <c r="I41" i="6"/>
  <c r="I40" i="6"/>
  <c r="C46" i="6"/>
  <c r="C45" i="6"/>
  <c r="C44" i="6"/>
  <c r="C43" i="6"/>
  <c r="C42" i="6"/>
  <c r="C41" i="6"/>
  <c r="C40" i="6"/>
  <c r="D46" i="6"/>
  <c r="D45" i="6"/>
  <c r="D44" i="6"/>
  <c r="D43" i="6"/>
  <c r="D42" i="6"/>
  <c r="D41" i="6"/>
  <c r="D40" i="6"/>
  <c r="E40" i="6" l="1"/>
  <c r="E66" i="6"/>
  <c r="E67" i="6"/>
  <c r="E64" i="6"/>
  <c r="E65" i="6"/>
  <c r="E41" i="6"/>
  <c r="E45" i="6"/>
  <c r="E42" i="6"/>
  <c r="E43" i="6"/>
  <c r="E46" i="6"/>
  <c r="E44" i="6"/>
  <c r="H33" i="1"/>
  <c r="F33" i="1"/>
  <c r="D33" i="1"/>
  <c r="H32" i="1"/>
  <c r="F32" i="1"/>
  <c r="D32" i="1"/>
  <c r="H22" i="1"/>
  <c r="F22" i="1"/>
  <c r="D22" i="1"/>
  <c r="H21" i="1"/>
  <c r="F21" i="1"/>
  <c r="D21" i="1"/>
  <c r="H20" i="1"/>
  <c r="F20" i="1"/>
  <c r="D20" i="1"/>
  <c r="H19" i="1"/>
  <c r="F19" i="1"/>
  <c r="D19" i="1"/>
  <c r="H16" i="1"/>
  <c r="F16" i="1"/>
  <c r="D16" i="1"/>
  <c r="H15" i="1"/>
  <c r="F15" i="1"/>
  <c r="D15" i="1"/>
  <c r="H14" i="1"/>
  <c r="F14" i="1"/>
  <c r="D14" i="1"/>
  <c r="H10" i="1"/>
  <c r="F10" i="1"/>
  <c r="D10" i="1"/>
  <c r="H9" i="1"/>
  <c r="F9" i="1"/>
  <c r="D9" i="1"/>
  <c r="H7" i="1"/>
  <c r="F7" i="1"/>
  <c r="D7" i="1"/>
  <c r="H6" i="1"/>
  <c r="F6" i="1"/>
  <c r="D6" i="1"/>
  <c r="AE11" i="4" l="1"/>
  <c r="AB11" i="4"/>
  <c r="T11" i="4"/>
  <c r="Q11" i="4"/>
  <c r="I11" i="4" l="1"/>
  <c r="F11" i="4"/>
  <c r="AH31" i="3" l="1"/>
  <c r="AH30" i="3"/>
  <c r="AJ31" i="3"/>
  <c r="AJ30" i="3"/>
  <c r="AN31" i="3"/>
  <c r="AN30" i="3"/>
  <c r="AP31" i="3"/>
  <c r="AP30" i="3"/>
  <c r="AD31" i="3"/>
  <c r="AD30" i="3"/>
  <c r="AB31" i="3"/>
  <c r="AB30" i="3"/>
  <c r="X31" i="3"/>
  <c r="X30" i="3"/>
  <c r="V31" i="3"/>
  <c r="V30" i="3"/>
  <c r="M33" i="3"/>
  <c r="N33" i="3" s="1"/>
  <c r="M32" i="3"/>
  <c r="N32" i="3" s="1"/>
  <c r="M31" i="3"/>
  <c r="N31" i="3" s="1"/>
  <c r="M30" i="3"/>
  <c r="N30" i="3" s="1"/>
  <c r="M29" i="3"/>
  <c r="N29" i="3" s="1"/>
  <c r="M28" i="3"/>
  <c r="N28" i="3" s="1"/>
  <c r="M26" i="3"/>
  <c r="M25" i="3"/>
  <c r="N25" i="3" s="1"/>
  <c r="M6" i="3"/>
  <c r="N6" i="3" s="1"/>
  <c r="M16" i="3"/>
  <c r="M15" i="3"/>
  <c r="N15" i="3" s="1"/>
  <c r="M14" i="3"/>
  <c r="N14" i="3" s="1"/>
  <c r="M21" i="3"/>
  <c r="N21" i="3" s="1"/>
  <c r="P21" i="3"/>
  <c r="R21" i="3"/>
  <c r="M22" i="3"/>
  <c r="N22" i="3" s="1"/>
  <c r="P22" i="3"/>
  <c r="R22" i="3"/>
  <c r="AP22" i="3"/>
  <c r="AN22" i="3"/>
  <c r="AP21" i="3"/>
  <c r="AN21" i="3"/>
  <c r="AJ22" i="3"/>
  <c r="AH22" i="3"/>
  <c r="AJ21" i="3"/>
  <c r="AH21" i="3"/>
  <c r="AD22" i="3"/>
  <c r="AB22" i="3"/>
  <c r="AD21" i="3"/>
  <c r="AB21" i="3"/>
  <c r="X22" i="3"/>
  <c r="V22" i="3"/>
  <c r="X21" i="3"/>
  <c r="V21" i="3"/>
  <c r="R33" i="3"/>
  <c r="P33" i="3"/>
  <c r="R32" i="3"/>
  <c r="P32" i="3"/>
  <c r="R31" i="3"/>
  <c r="P31" i="3"/>
  <c r="R30" i="3"/>
  <c r="P30" i="3"/>
  <c r="R29" i="3"/>
  <c r="P29" i="3"/>
  <c r="R28" i="3"/>
  <c r="P28" i="3"/>
  <c r="R26" i="3"/>
  <c r="P26" i="3"/>
  <c r="N26" i="3"/>
  <c r="R25" i="3"/>
  <c r="P25" i="3"/>
  <c r="N16" i="3"/>
  <c r="M20" i="3"/>
  <c r="N20" i="3" s="1"/>
  <c r="R20" i="3"/>
  <c r="P20" i="3"/>
  <c r="R16" i="3"/>
  <c r="P16" i="3"/>
  <c r="R15" i="3"/>
  <c r="P15" i="3"/>
  <c r="R14" i="3"/>
  <c r="P14" i="3"/>
  <c r="C6" i="3" l="1"/>
  <c r="C16" i="3"/>
  <c r="C15" i="3"/>
  <c r="C14" i="3"/>
  <c r="C22" i="3"/>
  <c r="C21" i="3"/>
  <c r="C20" i="3"/>
  <c r="C26" i="3"/>
  <c r="C25" i="3"/>
  <c r="C32" i="3"/>
  <c r="C31" i="3"/>
  <c r="C30" i="3"/>
  <c r="D30" i="3" s="1"/>
  <c r="C29" i="3"/>
  <c r="C28" i="3"/>
  <c r="C33" i="3"/>
  <c r="D31" i="3"/>
  <c r="H31" i="3"/>
  <c r="F31" i="3"/>
  <c r="H30" i="3"/>
  <c r="F30" i="3"/>
  <c r="D33" i="3" l="1"/>
  <c r="D32" i="3"/>
  <c r="D29" i="3"/>
  <c r="D28" i="3"/>
  <c r="D26" i="3"/>
  <c r="D25" i="3"/>
  <c r="D22" i="3"/>
  <c r="D21" i="3"/>
  <c r="D20" i="3"/>
  <c r="D16" i="3"/>
  <c r="D15" i="3"/>
  <c r="D14" i="3"/>
  <c r="D6" i="3"/>
  <c r="AH20" i="3" l="1"/>
  <c r="AH16" i="3"/>
  <c r="AH15" i="3"/>
  <c r="AH14" i="3"/>
  <c r="AJ20" i="3"/>
  <c r="AJ16" i="3"/>
  <c r="AJ15" i="3"/>
  <c r="AJ14" i="3"/>
  <c r="AJ33" i="3"/>
  <c r="AJ32" i="3"/>
  <c r="AJ29" i="3"/>
  <c r="AJ28" i="3"/>
  <c r="AJ26" i="3"/>
  <c r="AJ25" i="3"/>
  <c r="AH33" i="3"/>
  <c r="AH32" i="3"/>
  <c r="AH29" i="3"/>
  <c r="AH28" i="3"/>
  <c r="AH26" i="3"/>
  <c r="AH25" i="3"/>
  <c r="AP26" i="3"/>
  <c r="AP25" i="3"/>
  <c r="AP33" i="3"/>
  <c r="AP32" i="3"/>
  <c r="AP29" i="3"/>
  <c r="AP28" i="3"/>
  <c r="AN33" i="3"/>
  <c r="AN32" i="3"/>
  <c r="AN29" i="3"/>
  <c r="AN28" i="3"/>
  <c r="AN26" i="3"/>
  <c r="AN25" i="3"/>
  <c r="AN20" i="3"/>
  <c r="AP20" i="3"/>
  <c r="AP16" i="3"/>
  <c r="AP15" i="3"/>
  <c r="AP14" i="3"/>
  <c r="AN16" i="3"/>
  <c r="AN15" i="3"/>
  <c r="AN14" i="3"/>
  <c r="AD16" i="3"/>
  <c r="AD33" i="3"/>
  <c r="AB33" i="3"/>
  <c r="AD32" i="3"/>
  <c r="AB32" i="3"/>
  <c r="X33" i="3"/>
  <c r="V33" i="3"/>
  <c r="X32" i="3"/>
  <c r="V32" i="3"/>
  <c r="H33" i="3"/>
  <c r="F33" i="3"/>
  <c r="V29" i="3"/>
  <c r="V28" i="3"/>
  <c r="V26" i="3"/>
  <c r="V25" i="3"/>
  <c r="X29" i="3"/>
  <c r="X28" i="3"/>
  <c r="X26" i="3"/>
  <c r="X25" i="3"/>
  <c r="AB29" i="3"/>
  <c r="AB28" i="3"/>
  <c r="AB26" i="3"/>
  <c r="AB25" i="3"/>
  <c r="AD29" i="3"/>
  <c r="AD28" i="3"/>
  <c r="AD26" i="3"/>
  <c r="AD25" i="3"/>
  <c r="X20" i="3"/>
  <c r="V20" i="3"/>
  <c r="AD15" i="3"/>
  <c r="AD14" i="3"/>
  <c r="AB16" i="3"/>
  <c r="AB15" i="3"/>
  <c r="AB14" i="3"/>
  <c r="X16" i="3"/>
  <c r="V16" i="3"/>
  <c r="X15" i="3"/>
  <c r="V15" i="3"/>
  <c r="X14" i="3"/>
  <c r="V14" i="3"/>
  <c r="H32" i="3"/>
  <c r="F32" i="3"/>
  <c r="H29" i="3"/>
  <c r="F29" i="3"/>
  <c r="H28" i="3"/>
  <c r="F28" i="3"/>
  <c r="H26" i="3"/>
  <c r="F26" i="3"/>
  <c r="H25" i="3"/>
  <c r="F25" i="3"/>
  <c r="H22" i="3"/>
  <c r="F22" i="3"/>
  <c r="H21" i="3"/>
  <c r="F21" i="3"/>
  <c r="H20" i="3"/>
  <c r="F20" i="3"/>
  <c r="H16" i="3"/>
  <c r="F16" i="3"/>
  <c r="H15" i="3"/>
  <c r="F15" i="3"/>
  <c r="H14" i="3"/>
  <c r="F14" i="3"/>
  <c r="AP6" i="3"/>
  <c r="AN6" i="3"/>
  <c r="AJ6" i="3"/>
  <c r="AH6" i="3"/>
  <c r="V6" i="3"/>
  <c r="X6" i="3"/>
  <c r="AD6" i="3"/>
  <c r="AB6" i="3"/>
  <c r="R6" i="3"/>
  <c r="H6" i="3"/>
  <c r="P6" i="3"/>
  <c r="F6" i="3"/>
</calcChain>
</file>

<file path=xl/sharedStrings.xml><?xml version="1.0" encoding="utf-8"?>
<sst xmlns="http://schemas.openxmlformats.org/spreadsheetml/2006/main" count="766" uniqueCount="245">
  <si>
    <t xml:space="preserve">Table 1 </t>
  </si>
  <si>
    <t>GLOBE</t>
  </si>
  <si>
    <t>All</t>
  </si>
  <si>
    <t>Liraglutide</t>
  </si>
  <si>
    <t>Sex</t>
  </si>
  <si>
    <t>Male</t>
  </si>
  <si>
    <t>Female</t>
  </si>
  <si>
    <t>Placebo</t>
  </si>
  <si>
    <t>Ethnic origin</t>
  </si>
  <si>
    <t>Caucasian</t>
  </si>
  <si>
    <t>Other</t>
  </si>
  <si>
    <t>Age</t>
  </si>
  <si>
    <t>BMI</t>
  </si>
  <si>
    <t>Diabetes</t>
  </si>
  <si>
    <t>No</t>
  </si>
  <si>
    <t>Type 2 non-insulin</t>
  </si>
  <si>
    <t xml:space="preserve">Type 2 insulin </t>
  </si>
  <si>
    <t>ASA score</t>
  </si>
  <si>
    <t>II</t>
  </si>
  <si>
    <t>III</t>
  </si>
  <si>
    <t>IV</t>
  </si>
  <si>
    <t>HbA1c</t>
  </si>
  <si>
    <t>(0.89 - 1.97)</t>
  </si>
  <si>
    <t>(0.84 - 1.93)</t>
  </si>
  <si>
    <t>(0.90 - 2.05)</t>
  </si>
  <si>
    <t>Euroscore II</t>
  </si>
  <si>
    <t>Creatinine clearance</t>
  </si>
  <si>
    <t>Smoker past year</t>
  </si>
  <si>
    <t>Insulin therapy</t>
  </si>
  <si>
    <t>Per-protocol</t>
  </si>
  <si>
    <t>Intention-to-treat</t>
  </si>
  <si>
    <t>P</t>
  </si>
  <si>
    <t>Test</t>
  </si>
  <si>
    <t>Chi-square</t>
  </si>
  <si>
    <t>PRIMARY OUTCOME</t>
  </si>
  <si>
    <t>SECONDARY OUTCOMES</t>
  </si>
  <si>
    <t>Insulin</t>
  </si>
  <si>
    <t>Total intraoperative dose</t>
  </si>
  <si>
    <t>Number of administrations</t>
  </si>
  <si>
    <t>(0-3)</t>
  </si>
  <si>
    <t>(0-5)</t>
  </si>
  <si>
    <t>(0-1)</t>
  </si>
  <si>
    <t>(0-2)</t>
  </si>
  <si>
    <t>Mann-Whitney U</t>
  </si>
  <si>
    <t>Glycaemic control</t>
  </si>
  <si>
    <t>Mean glucose postop</t>
  </si>
  <si>
    <t>&lt;0.001</t>
  </si>
  <si>
    <t>Hyperglycaemia (&gt;11) incidence</t>
  </si>
  <si>
    <t>Hypoglycaemia mild (2.3-4) incidence</t>
  </si>
  <si>
    <t>Hypoglycaemia severe (&lt;2.3) incidence</t>
  </si>
  <si>
    <t xml:space="preserve">Mean glucose </t>
  </si>
  <si>
    <t>Intraoperative</t>
  </si>
  <si>
    <t>Student t test</t>
  </si>
  <si>
    <t>Postoperative</t>
  </si>
  <si>
    <t>Nausea and Vomiting</t>
  </si>
  <si>
    <t>Preoperative</t>
  </si>
  <si>
    <t>Fisher exact</t>
  </si>
  <si>
    <t>Complications</t>
  </si>
  <si>
    <t>Composite endpoint cardiac</t>
  </si>
  <si>
    <t>Composite endpoint infectious</t>
  </si>
  <si>
    <t>Composite endpoint other</t>
  </si>
  <si>
    <t>Any complications</t>
  </si>
  <si>
    <t>(4.21)</t>
  </si>
  <si>
    <t>(10.90)</t>
  </si>
  <si>
    <t>(11.18)</t>
  </si>
  <si>
    <t>(4.04)</t>
  </si>
  <si>
    <t>(10.66)</t>
  </si>
  <si>
    <t>(4.37)</t>
  </si>
  <si>
    <t>(8.11)</t>
  </si>
  <si>
    <t>(9.73)</t>
  </si>
  <si>
    <t>(8.92)</t>
  </si>
  <si>
    <t>(16.57)</t>
  </si>
  <si>
    <t>(17.00)</t>
  </si>
  <si>
    <t>(16.21)</t>
  </si>
  <si>
    <t>MAG</t>
  </si>
  <si>
    <t>(0.18 - 0.45)</t>
  </si>
  <si>
    <t>(0.19 - 0.52)</t>
  </si>
  <si>
    <t>(0.56 - 1.49)</t>
  </si>
  <si>
    <t>(0.66 - 1.29)</t>
  </si>
  <si>
    <t>No diabetes mellitus</t>
  </si>
  <si>
    <t>Diabetes mellitus</t>
  </si>
  <si>
    <t>Fisher Exact</t>
  </si>
  <si>
    <t>No corticosteroids</t>
  </si>
  <si>
    <t>Corticosteroids administered</t>
  </si>
  <si>
    <t>(1-3)</t>
  </si>
  <si>
    <t>(2-11.5)</t>
  </si>
  <si>
    <t>(1-5)</t>
  </si>
  <si>
    <t>(0.5-2)</t>
  </si>
  <si>
    <t>(0-4)</t>
  </si>
  <si>
    <t>(0.55 - 1.39)</t>
  </si>
  <si>
    <t>(0.18 - 0.43)</t>
  </si>
  <si>
    <t>(0.67 - 1.30)</t>
  </si>
  <si>
    <t>(0.16 - 0.42)</t>
  </si>
  <si>
    <t>(0.85 - 1.87)</t>
  </si>
  <si>
    <t>(0.25 - 0.70)</t>
  </si>
  <si>
    <t>(0.66 - 1.28)</t>
  </si>
  <si>
    <t>(0.40 - 0.76)</t>
  </si>
  <si>
    <t>Delirium (ICU + Ward)</t>
  </si>
  <si>
    <t>Delirium (CAM-ICU only)</t>
  </si>
  <si>
    <t>(0-0)</t>
  </si>
  <si>
    <t>(0-2.5)</t>
  </si>
  <si>
    <t>(0-6)</t>
  </si>
  <si>
    <t>(0.47 - 1.02)</t>
  </si>
  <si>
    <t>(0.15 - 0.44)</t>
  </si>
  <si>
    <t>(0.53 - 1.03)</t>
  </si>
  <si>
    <t>(0.14 - 0.37)</t>
  </si>
  <si>
    <t>(0.64 - 1.67)</t>
  </si>
  <si>
    <t>(0.20 - 0.48)</t>
  </si>
  <si>
    <t>(0.77 - 1.40)</t>
  </si>
  <si>
    <t>(0.25 - 0.56)</t>
  </si>
  <si>
    <t>(0.62 - 1.35)</t>
  </si>
  <si>
    <t>(0.19 - 0.49)</t>
  </si>
  <si>
    <t>-</t>
  </si>
  <si>
    <t>Duration of surgery</t>
  </si>
  <si>
    <t>Any insulin administered</t>
  </si>
  <si>
    <t>Glucose control</t>
  </si>
  <si>
    <t xml:space="preserve">Intraoperative mean glucose </t>
  </si>
  <si>
    <t>Postoperative mean glucose</t>
  </si>
  <si>
    <t>p value*</t>
  </si>
  <si>
    <t>No Diabtes Mellitus</t>
  </si>
  <si>
    <t>Diabetes Mellitus</t>
  </si>
  <si>
    <t>Intraoperative corticosteroids</t>
  </si>
  <si>
    <t>No intraoperative corticosteroids</t>
  </si>
  <si>
    <t>(0.56 - 1.48)</t>
  </si>
  <si>
    <t>(165-293)</t>
  </si>
  <si>
    <t>(169-308)</t>
  </si>
  <si>
    <t>(162-276)</t>
  </si>
  <si>
    <t>Difference</t>
  </si>
  <si>
    <t>95% CI</t>
  </si>
  <si>
    <t>upper</t>
  </si>
  <si>
    <t>lower</t>
  </si>
  <si>
    <t>Glucagon</t>
  </si>
  <si>
    <t>GLP-1</t>
  </si>
  <si>
    <t>C-peptide</t>
  </si>
  <si>
    <t>All samples</t>
  </si>
  <si>
    <t>Measurements</t>
  </si>
  <si>
    <t>No intraoperative insulin</t>
  </si>
  <si>
    <t>Preoperative glucose</t>
  </si>
  <si>
    <t>Mean intraroperive glucose</t>
  </si>
  <si>
    <t>Mean postoperative glucose</t>
  </si>
  <si>
    <t>6-30%</t>
  </si>
  <si>
    <t>(-7%-3%)</t>
  </si>
  <si>
    <t>(-4%-3%)</t>
  </si>
  <si>
    <t>(-2%-2%)</t>
  </si>
  <si>
    <t>(-7%-18%)</t>
  </si>
  <si>
    <t>(-6%-1%)</t>
  </si>
  <si>
    <t>(-15%-6%)</t>
  </si>
  <si>
    <t>(-9%-15%)</t>
  </si>
  <si>
    <t>(-8%-6%)</t>
  </si>
  <si>
    <t>(-6%-13%)</t>
  </si>
  <si>
    <t>(-7%-17%)</t>
  </si>
  <si>
    <t>(-1%-10%)</t>
  </si>
  <si>
    <t>(-1%-8%)</t>
  </si>
  <si>
    <t>(0.39-0.93)</t>
  </si>
  <si>
    <t>(0.15-0.84)</t>
  </si>
  <si>
    <t>(0.9-3.1)</t>
  </si>
  <si>
    <t>(0.5-1.5)</t>
  </si>
  <si>
    <t>(-0.15-0.23)</t>
  </si>
  <si>
    <t>(-0.02-0.10)</t>
  </si>
  <si>
    <t>CABG procedure</t>
  </si>
  <si>
    <t>Single non-CABG procedure</t>
  </si>
  <si>
    <t>Two procedures</t>
  </si>
  <si>
    <t>Three or more procedures</t>
  </si>
  <si>
    <t>Type of surgery</t>
  </si>
  <si>
    <t>Type of anesthesia, No. (%)</t>
  </si>
  <si>
    <t xml:space="preserve">Propofol </t>
  </si>
  <si>
    <t>Sevoflurane</t>
  </si>
  <si>
    <t>Haemodynamics</t>
  </si>
  <si>
    <t>Heart rate begin surgery</t>
  </si>
  <si>
    <t>(-13– -5.5)</t>
  </si>
  <si>
    <t>Heart rate end surgery</t>
  </si>
  <si>
    <t>(-9.8– -2.1)</t>
  </si>
  <si>
    <t>Heart rate 1h postop</t>
  </si>
  <si>
    <t>(-11– -4.6)</t>
  </si>
  <si>
    <t>Mean arterial pressure begin surgery</t>
  </si>
  <si>
    <t>(-9– 0.39)</t>
  </si>
  <si>
    <t>Mean arterial pressure end surgery</t>
  </si>
  <si>
    <t>(7.6– -0.77)</t>
  </si>
  <si>
    <t>Mean arterial pressure 1h postop</t>
  </si>
  <si>
    <t>(-3.9– 3.2)</t>
  </si>
  <si>
    <t>OUTCOME</t>
  </si>
  <si>
    <t>f</t>
  </si>
  <si>
    <t>Heart rate</t>
  </si>
  <si>
    <t>Start Surgery</t>
  </si>
  <si>
    <t>End Surgery</t>
  </si>
  <si>
    <t>Postoperative 1h</t>
  </si>
  <si>
    <t>Postoperative 6h</t>
  </si>
  <si>
    <t>Postoperative 12h</t>
  </si>
  <si>
    <t>Postoperative 18h</t>
  </si>
  <si>
    <t>Postoperative 24h</t>
  </si>
  <si>
    <t>Mean arterial pressure</t>
  </si>
  <si>
    <t>Sinus rhythm</t>
  </si>
  <si>
    <t>CI Low</t>
  </si>
  <si>
    <t>CI High</t>
  </si>
  <si>
    <t>Noradrenaline (mcg)</t>
  </si>
  <si>
    <t>Milrinone (mg)</t>
  </si>
  <si>
    <t>Amiodarone  (mg)</t>
  </si>
  <si>
    <t>N</t>
  </si>
  <si>
    <t>Echocardiography</t>
  </si>
  <si>
    <t>Good</t>
  </si>
  <si>
    <t>Mildy reduced</t>
  </si>
  <si>
    <t>Moderately reduced</t>
  </si>
  <si>
    <t>Severely reduced</t>
  </si>
  <si>
    <t>Left ventricular systolic function</t>
  </si>
  <si>
    <t>Right ventricular systolic function</t>
  </si>
  <si>
    <t>Lactate</t>
  </si>
  <si>
    <t>CKMB</t>
  </si>
  <si>
    <t>Troponin</t>
  </si>
  <si>
    <t>Creatinine</t>
  </si>
  <si>
    <t>Biomarkers (peak)</t>
  </si>
  <si>
    <t>Mean postoperative</t>
  </si>
  <si>
    <t>(17 – 43)</t>
  </si>
  <si>
    <t>(222 – 576)</t>
  </si>
  <si>
    <t>(78 – 98)</t>
  </si>
  <si>
    <t>(1.5 – 2.9)</t>
  </si>
  <si>
    <t>(21 – 48)</t>
  </si>
  <si>
    <t>(238 – 688)</t>
  </si>
  <si>
    <t>(76 – 98)</t>
  </si>
  <si>
    <t>(1.5 – 3.0)</t>
  </si>
  <si>
    <t>(15 – 43)</t>
  </si>
  <si>
    <t>(196 – 516)</t>
  </si>
  <si>
    <t>(78 – 99)</t>
  </si>
  <si>
    <t>(1.4 – 2.9)</t>
  </si>
  <si>
    <t>SE</t>
  </si>
  <si>
    <t>Noradrenaline</t>
  </si>
  <si>
    <t>Dobutamine</t>
  </si>
  <si>
    <t>Milrinone</t>
  </si>
  <si>
    <t>Amiodarone</t>
  </si>
  <si>
    <t>Number of patients</t>
  </si>
  <si>
    <t>Medication</t>
  </si>
  <si>
    <t>Total dose in first 48h</t>
  </si>
  <si>
    <t>(0 – 1767)</t>
  </si>
  <si>
    <t>(0 – 0)</t>
  </si>
  <si>
    <t>(0 – 1786)</t>
  </si>
  <si>
    <t>Dobutamine (mcg)</t>
  </si>
  <si>
    <t>(0 – 1625)</t>
  </si>
  <si>
    <t>Comorbidities</t>
  </si>
  <si>
    <t>Hypertension</t>
  </si>
  <si>
    <t>Left ventricular function &lt; 50%</t>
  </si>
  <si>
    <t>Postopertive TTE</t>
  </si>
  <si>
    <t>No postoperative TTE</t>
  </si>
  <si>
    <t>(0.82 - 1.67)</t>
  </si>
  <si>
    <t>(151 - 247)</t>
  </si>
  <si>
    <t>(168 - 305)</t>
  </si>
  <si>
    <t>(0.90 - 2.24)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</si>
</sst>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64" formatCode="0.0"/>
    <numFmt numFmtId="165" formatCode="0.000"/>
    <numFmt numFmtId="166" formatCode="0.0%"/>
  </numFmts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10205"/>
      <name val="Arial"/>
      <family val="2"/>
    </font>
    <font>
      <u/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sz val="12"/>
      <color rgb="FF010205"/>
      <name val="Calibri"/>
      <family val="2"/>
    </font>
    <font>
      <b/>
      <sz val="12"/>
      <color theme="1"/>
      <name val="Calibri"/>
      <family val="2"/>
    </font>
    <font>
      <b/>
      <sz val="12"/>
      <color rgb="FF010205"/>
      <name val="Calibri"/>
      <family val="2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010205"/>
      <name val="Calibri"/>
      <family val="2"/>
      <scheme val="minor"/>
    </font>
    <font>
      <u/>
      <sz val="12"/>
      <color rgb="FF000000"/>
      <name val="Calibri"/>
      <family val="2"/>
      <scheme val="minor"/>
    </font>
    <font>
      <sz val="12"/>
      <color rgb="FF010205"/>
      <name val="Times"/>
      <family val="1"/>
    </font>
    <font>
      <u/>
      <sz val="12"/>
      <color theme="1"/>
      <name val="Calibri"/>
      <family val="2"/>
    </font>
    <font>
      <u/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</fills>
  <borders count="8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/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/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8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9" fontId="0" fillId="0" borderId="0" xfId="1" applyFont="1" applyAlignment="1">
      <alignment horizontal="left"/>
    </xf>
    <xf numFmtId="0" fontId="3" fillId="0" borderId="0" xfId="0" applyFont="1"/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0" fontId="2" fillId="0" borderId="0" xfId="0" applyFont="1"/>
    <xf numFmtId="0" fontId="4" fillId="0" borderId="0" xfId="0" applyFont="1"/>
    <xf numFmtId="0" fontId="2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0" fillId="2" borderId="0" xfId="0" applyFill="1"/>
    <xf numFmtId="0" fontId="0" fillId="3" borderId="0" xfId="0" applyFill="1" applyAlignment="1">
      <alignment horizontal="left"/>
    </xf>
    <xf numFmtId="0" fontId="0" fillId="3" borderId="0" xfId="0" applyFill="1"/>
    <xf numFmtId="0" fontId="2" fillId="4" borderId="0" xfId="0" applyFont="1" applyFill="1" applyAlignment="1">
      <alignment horizontal="left"/>
    </xf>
    <xf numFmtId="0" fontId="0" fillId="4" borderId="0" xfId="0" applyFill="1" applyAlignment="1">
      <alignment horizontal="left"/>
    </xf>
    <xf numFmtId="0" fontId="0" fillId="4" borderId="0" xfId="0" applyFill="1"/>
    <xf numFmtId="0" fontId="2" fillId="3" borderId="0" xfId="0" applyFont="1" applyFill="1" applyAlignment="1">
      <alignment horizontal="left"/>
    </xf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2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0" fillId="5" borderId="0" xfId="0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2" fillId="2" borderId="0" xfId="0" applyFont="1" applyFill="1" applyAlignment="1">
      <alignment horizontal="right"/>
    </xf>
    <xf numFmtId="0" fontId="2" fillId="2" borderId="0" xfId="0" applyFont="1" applyFill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2" fillId="6" borderId="0" xfId="0" applyFont="1" applyFill="1" applyAlignment="1">
      <alignment horizontal="left"/>
    </xf>
    <xf numFmtId="0" fontId="0" fillId="6" borderId="0" xfId="0" applyFill="1" applyAlignment="1">
      <alignment horizontal="left"/>
    </xf>
    <xf numFmtId="0" fontId="0" fillId="6" borderId="0" xfId="0" applyFill="1"/>
    <xf numFmtId="0" fontId="2" fillId="6" borderId="0" xfId="0" applyFont="1" applyFill="1" applyAlignment="1">
      <alignment horizontal="right"/>
    </xf>
    <xf numFmtId="0" fontId="2" fillId="6" borderId="0" xfId="0" applyFont="1" applyFill="1"/>
    <xf numFmtId="0" fontId="2" fillId="7" borderId="0" xfId="0" applyFont="1" applyFill="1" applyAlignment="1">
      <alignment horizontal="left"/>
    </xf>
    <xf numFmtId="0" fontId="0" fillId="7" borderId="0" xfId="0" applyFill="1" applyAlignment="1">
      <alignment horizontal="left"/>
    </xf>
    <xf numFmtId="0" fontId="0" fillId="7" borderId="0" xfId="0" applyFill="1"/>
    <xf numFmtId="0" fontId="2" fillId="7" borderId="0" xfId="0" applyFont="1" applyFill="1" applyAlignment="1">
      <alignment horizontal="right"/>
    </xf>
    <xf numFmtId="0" fontId="2" fillId="7" borderId="0" xfId="0" applyFont="1" applyFill="1"/>
    <xf numFmtId="2" fontId="3" fillId="0" borderId="0" xfId="0" applyNumberFormat="1" applyFont="1"/>
    <xf numFmtId="164" fontId="3" fillId="0" borderId="0" xfId="0" applyNumberFormat="1" applyFont="1"/>
    <xf numFmtId="0" fontId="5" fillId="0" borderId="0" xfId="0" applyFont="1"/>
    <xf numFmtId="9" fontId="5" fillId="0" borderId="0" xfId="1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165" fontId="5" fillId="0" borderId="0" xfId="0" applyNumberFormat="1" applyFont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right"/>
    </xf>
    <xf numFmtId="0" fontId="7" fillId="0" borderId="0" xfId="0" applyFont="1"/>
    <xf numFmtId="2" fontId="7" fillId="0" borderId="0" xfId="0" applyNumberFormat="1" applyFont="1"/>
    <xf numFmtId="1" fontId="7" fillId="0" borderId="0" xfId="0" applyNumberFormat="1" applyFont="1"/>
    <xf numFmtId="2" fontId="0" fillId="0" borderId="0" xfId="0" applyNumberFormat="1"/>
    <xf numFmtId="164" fontId="0" fillId="0" borderId="0" xfId="0" applyNumberFormat="1"/>
    <xf numFmtId="9" fontId="5" fillId="0" borderId="0" xfId="1" applyFont="1"/>
    <xf numFmtId="164" fontId="7" fillId="0" borderId="0" xfId="0" applyNumberFormat="1" applyFont="1"/>
    <xf numFmtId="165" fontId="7" fillId="0" borderId="0" xfId="0" applyNumberFormat="1" applyFont="1"/>
    <xf numFmtId="2" fontId="5" fillId="0" borderId="0" xfId="0" applyNumberFormat="1" applyFont="1"/>
    <xf numFmtId="164" fontId="7" fillId="0" borderId="0" xfId="0" applyNumberFormat="1" applyFont="1" applyAlignment="1">
      <alignment horizontal="left"/>
    </xf>
    <xf numFmtId="2" fontId="5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right"/>
    </xf>
    <xf numFmtId="0" fontId="9" fillId="0" borderId="0" xfId="0" applyFont="1"/>
    <xf numFmtId="165" fontId="8" fillId="0" borderId="0" xfId="0" applyNumberFormat="1" applyFont="1" applyAlignment="1">
      <alignment horizontal="right"/>
    </xf>
    <xf numFmtId="164" fontId="5" fillId="0" borderId="0" xfId="0" applyNumberFormat="1" applyFont="1"/>
    <xf numFmtId="0" fontId="2" fillId="0" borderId="0" xfId="0" applyFont="1" applyAlignment="1">
      <alignment horizontal="right"/>
    </xf>
    <xf numFmtId="0" fontId="0" fillId="0" borderId="1" xfId="0" applyBorder="1" applyAlignment="1">
      <alignment vertical="top"/>
    </xf>
    <xf numFmtId="0" fontId="0" fillId="0" borderId="2" xfId="0" applyBorder="1" applyAlignment="1">
      <alignment vertical="top"/>
    </xf>
    <xf numFmtId="0" fontId="11" fillId="0" borderId="4" xfId="0" applyFont="1" applyBorder="1" applyAlignment="1">
      <alignment horizontal="right" vertical="center"/>
    </xf>
    <xf numFmtId="0" fontId="11" fillId="0" borderId="4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0" fillId="8" borderId="5" xfId="0" applyFill="1" applyBorder="1" applyAlignment="1">
      <alignment vertical="top"/>
    </xf>
    <xf numFmtId="0" fontId="11" fillId="8" borderId="4" xfId="0" applyFont="1" applyFill="1" applyBorder="1" applyAlignment="1">
      <alignment vertical="center" wrapText="1"/>
    </xf>
    <xf numFmtId="0" fontId="11" fillId="8" borderId="4" xfId="0" applyFont="1" applyFill="1" applyBorder="1" applyAlignment="1">
      <alignment horizontal="right" vertical="center"/>
    </xf>
    <xf numFmtId="9" fontId="11" fillId="8" borderId="4" xfId="0" applyNumberFormat="1" applyFont="1" applyFill="1" applyBorder="1" applyAlignment="1">
      <alignment vertical="center"/>
    </xf>
    <xf numFmtId="0" fontId="10" fillId="8" borderId="4" xfId="0" applyFont="1" applyFill="1" applyBorder="1" applyAlignment="1">
      <alignment horizontal="center" vertical="center"/>
    </xf>
    <xf numFmtId="0" fontId="0" fillId="0" borderId="5" xfId="0" applyBorder="1" applyAlignment="1">
      <alignment vertical="top"/>
    </xf>
    <xf numFmtId="0" fontId="11" fillId="8" borderId="4" xfId="0" applyFont="1" applyFill="1" applyBorder="1" applyAlignment="1">
      <alignment vertical="center"/>
    </xf>
    <xf numFmtId="0" fontId="0" fillId="0" borderId="4" xfId="0" applyBorder="1" applyAlignment="1">
      <alignment vertical="top"/>
    </xf>
    <xf numFmtId="0" fontId="11" fillId="8" borderId="4" xfId="0" applyFont="1" applyFill="1" applyBorder="1" applyAlignment="1">
      <alignment horizontal="center" vertical="center"/>
    </xf>
    <xf numFmtId="164" fontId="11" fillId="0" borderId="4" xfId="0" applyNumberFormat="1" applyFont="1" applyBorder="1" applyAlignment="1">
      <alignment horizontal="right" vertical="center"/>
    </xf>
    <xf numFmtId="164" fontId="11" fillId="0" borderId="4" xfId="0" applyNumberFormat="1" applyFont="1" applyBorder="1" applyAlignment="1">
      <alignment vertical="center"/>
    </xf>
    <xf numFmtId="164" fontId="11" fillId="8" borderId="4" xfId="0" applyNumberFormat="1" applyFont="1" applyFill="1" applyBorder="1" applyAlignment="1">
      <alignment horizontal="right" vertical="center"/>
    </xf>
    <xf numFmtId="164" fontId="11" fillId="8" borderId="4" xfId="0" applyNumberFormat="1" applyFont="1" applyFill="1" applyBorder="1" applyAlignment="1">
      <alignment vertical="center"/>
    </xf>
    <xf numFmtId="165" fontId="5" fillId="0" borderId="0" xfId="0" applyNumberFormat="1" applyFont="1"/>
    <xf numFmtId="1" fontId="8" fillId="3" borderId="0" xfId="0" applyNumberFormat="1" applyFont="1" applyFill="1"/>
    <xf numFmtId="2" fontId="5" fillId="3" borderId="0" xfId="0" applyNumberFormat="1" applyFont="1" applyFill="1" applyAlignment="1">
      <alignment horizontal="left"/>
    </xf>
    <xf numFmtId="1" fontId="5" fillId="3" borderId="0" xfId="0" applyNumberFormat="1" applyFont="1" applyFill="1" applyAlignment="1">
      <alignment horizontal="left"/>
    </xf>
    <xf numFmtId="2" fontId="5" fillId="3" borderId="0" xfId="0" applyNumberFormat="1" applyFont="1" applyFill="1"/>
    <xf numFmtId="165" fontId="5" fillId="3" borderId="0" xfId="0" applyNumberFormat="1" applyFont="1" applyFill="1"/>
    <xf numFmtId="0" fontId="5" fillId="3" borderId="0" xfId="0" applyFont="1" applyFill="1"/>
    <xf numFmtId="1" fontId="8" fillId="2" borderId="0" xfId="0" applyNumberFormat="1" applyFont="1" applyFill="1"/>
    <xf numFmtId="0" fontId="5" fillId="2" borderId="0" xfId="0" applyFont="1" applyFill="1"/>
    <xf numFmtId="1" fontId="5" fillId="2" borderId="0" xfId="0" applyNumberFormat="1" applyFont="1" applyFill="1"/>
    <xf numFmtId="1" fontId="8" fillId="9" borderId="0" xfId="0" applyNumberFormat="1" applyFont="1" applyFill="1"/>
    <xf numFmtId="0" fontId="5" fillId="9" borderId="0" xfId="0" applyFont="1" applyFill="1"/>
    <xf numFmtId="1" fontId="5" fillId="9" borderId="0" xfId="0" applyNumberFormat="1" applyFont="1" applyFill="1"/>
    <xf numFmtId="1" fontId="5" fillId="0" borderId="0" xfId="0" applyNumberFormat="1" applyFont="1"/>
    <xf numFmtId="2" fontId="8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left"/>
    </xf>
    <xf numFmtId="1" fontId="8" fillId="0" borderId="0" xfId="0" applyNumberFormat="1" applyFont="1" applyAlignment="1">
      <alignment horizontal="left"/>
    </xf>
    <xf numFmtId="1" fontId="8" fillId="0" borderId="0" xfId="0" applyNumberFormat="1" applyFont="1"/>
    <xf numFmtId="1" fontId="5" fillId="0" borderId="0" xfId="0" applyNumberFormat="1" applyFont="1" applyAlignment="1">
      <alignment horizontal="left"/>
    </xf>
    <xf numFmtId="2" fontId="7" fillId="0" borderId="0" xfId="0" applyNumberFormat="1" applyFont="1" applyAlignment="1">
      <alignment horizontal="left"/>
    </xf>
    <xf numFmtId="1" fontId="7" fillId="0" borderId="0" xfId="0" applyNumberFormat="1" applyFont="1" applyAlignment="1">
      <alignment horizontal="left"/>
    </xf>
    <xf numFmtId="9" fontId="7" fillId="0" borderId="0" xfId="1" applyFont="1" applyAlignment="1">
      <alignment horizontal="left"/>
    </xf>
    <xf numFmtId="1" fontId="7" fillId="0" borderId="0" xfId="1" applyNumberFormat="1" applyFont="1" applyAlignment="1">
      <alignment horizontal="left"/>
    </xf>
    <xf numFmtId="164" fontId="5" fillId="0" borderId="0" xfId="0" applyNumberFormat="1" applyFont="1" applyAlignment="1">
      <alignment horizontal="left"/>
    </xf>
    <xf numFmtId="165" fontId="5" fillId="9" borderId="0" xfId="0" applyNumberFormat="1" applyFont="1" applyFill="1"/>
    <xf numFmtId="165" fontId="5" fillId="2" borderId="0" xfId="0" applyNumberFormat="1" applyFont="1" applyFill="1"/>
    <xf numFmtId="165" fontId="9" fillId="0" borderId="0" xfId="0" applyNumberFormat="1" applyFont="1"/>
    <xf numFmtId="9" fontId="3" fillId="0" borderId="0" xfId="1" applyFont="1"/>
    <xf numFmtId="0" fontId="12" fillId="0" borderId="0" xfId="0" applyFont="1"/>
    <xf numFmtId="9" fontId="5" fillId="0" borderId="0" xfId="1" applyFont="1" applyAlignment="1"/>
    <xf numFmtId="0" fontId="5" fillId="0" borderId="0" xfId="0" applyFont="1" applyAlignment="1"/>
    <xf numFmtId="2" fontId="5" fillId="0" borderId="0" xfId="1" applyNumberFormat="1" applyFont="1" applyAlignment="1"/>
    <xf numFmtId="165" fontId="5" fillId="0" borderId="0" xfId="0" applyNumberFormat="1" applyFont="1" applyAlignment="1"/>
    <xf numFmtId="165" fontId="5" fillId="0" borderId="0" xfId="0" applyNumberFormat="1" applyFont="1" applyAlignment="1">
      <alignment horizontal="left"/>
    </xf>
    <xf numFmtId="2" fontId="7" fillId="0" borderId="0" xfId="0" applyNumberFormat="1" applyFont="1" applyAlignment="1"/>
    <xf numFmtId="0" fontId="8" fillId="0" borderId="0" xfId="0" applyFont="1" applyAlignment="1">
      <alignment horizontal="left"/>
    </xf>
    <xf numFmtId="9" fontId="7" fillId="0" borderId="0" xfId="1" applyFont="1" applyAlignment="1"/>
    <xf numFmtId="9" fontId="7" fillId="0" borderId="0" xfId="1" applyFont="1"/>
    <xf numFmtId="0" fontId="0" fillId="0" borderId="0" xfId="0" quotePrefix="1" applyAlignment="1">
      <alignment horizontal="left"/>
    </xf>
    <xf numFmtId="164" fontId="0" fillId="0" borderId="0" xfId="0" applyNumberFormat="1" applyAlignment="1">
      <alignment horizontal="left"/>
    </xf>
    <xf numFmtId="165" fontId="8" fillId="0" borderId="0" xfId="0" applyNumberFormat="1" applyFont="1"/>
    <xf numFmtId="0" fontId="13" fillId="0" borderId="0" xfId="1" applyNumberFormat="1" applyFont="1"/>
    <xf numFmtId="0" fontId="14" fillId="0" borderId="0" xfId="0" applyFont="1"/>
    <xf numFmtId="0" fontId="15" fillId="0" borderId="0" xfId="0" applyFont="1"/>
    <xf numFmtId="0" fontId="13" fillId="0" borderId="0" xfId="0" applyFont="1"/>
    <xf numFmtId="0" fontId="0" fillId="0" borderId="0" xfId="0" applyFo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right"/>
    </xf>
    <xf numFmtId="0" fontId="0" fillId="3" borderId="0" xfId="0" applyFont="1" applyFill="1" applyAlignment="1">
      <alignment horizontal="left"/>
    </xf>
    <xf numFmtId="0" fontId="0" fillId="3" borderId="0" xfId="0" applyFont="1" applyFill="1"/>
    <xf numFmtId="2" fontId="13" fillId="0" borderId="0" xfId="0" applyNumberFormat="1" applyFont="1"/>
    <xf numFmtId="2" fontId="0" fillId="0" borderId="0" xfId="0" applyNumberFormat="1" applyFont="1"/>
    <xf numFmtId="164" fontId="13" fillId="0" borderId="0" xfId="0" applyNumberFormat="1" applyFont="1"/>
    <xf numFmtId="164" fontId="13" fillId="0" borderId="0" xfId="0" applyNumberFormat="1" applyFont="1" applyAlignment="1"/>
    <xf numFmtId="0" fontId="0" fillId="0" borderId="0" xfId="0" quotePrefix="1" applyFont="1"/>
    <xf numFmtId="9" fontId="13" fillId="0" borderId="0" xfId="1" applyFont="1"/>
    <xf numFmtId="9" fontId="15" fillId="0" borderId="0" xfId="1" applyFont="1"/>
    <xf numFmtId="0" fontId="8" fillId="0" borderId="0" xfId="0" applyFont="1" applyAlignment="1">
      <alignment horizontal="center"/>
    </xf>
    <xf numFmtId="43" fontId="7" fillId="0" borderId="0" xfId="2" applyFont="1"/>
    <xf numFmtId="0" fontId="7" fillId="0" borderId="0" xfId="0" applyFont="1" applyAlignment="1">
      <alignment horizontal="right" vertical="center"/>
    </xf>
    <xf numFmtId="166" fontId="7" fillId="0" borderId="0" xfId="1" applyNumberFormat="1" applyFont="1"/>
    <xf numFmtId="9" fontId="7" fillId="0" borderId="0" xfId="0" applyNumberFormat="1" applyFont="1" applyAlignment="1">
      <alignment horizontal="right" vertical="center"/>
    </xf>
    <xf numFmtId="2" fontId="5" fillId="0" borderId="0" xfId="2" applyNumberFormat="1" applyFont="1"/>
    <xf numFmtId="166" fontId="5" fillId="0" borderId="0" xfId="1" applyNumberFormat="1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left" wrapText="1"/>
    </xf>
    <xf numFmtId="0" fontId="7" fillId="0" borderId="0" xfId="0" applyFont="1" applyAlignment="1">
      <alignment horizontal="left" vertical="center"/>
    </xf>
    <xf numFmtId="9" fontId="7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center"/>
    </xf>
    <xf numFmtId="0" fontId="0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9" fontId="7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Fill="1"/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0" fillId="0" borderId="0" xfId="0" applyFont="1" applyFill="1" applyAlignment="1">
      <alignment horizontal="right"/>
    </xf>
    <xf numFmtId="0" fontId="8" fillId="0" borderId="0" xfId="0" applyFont="1" applyFill="1" applyAlignment="1">
      <alignment horizontal="center"/>
    </xf>
    <xf numFmtId="0" fontId="5" fillId="0" borderId="0" xfId="0" applyFont="1" applyFill="1"/>
    <xf numFmtId="9" fontId="15" fillId="0" borderId="0" xfId="1" applyFont="1" applyFill="1"/>
    <xf numFmtId="0" fontId="15" fillId="0" borderId="0" xfId="0" applyFont="1" applyFill="1"/>
    <xf numFmtId="0" fontId="16" fillId="0" borderId="0" xfId="0" applyFont="1"/>
    <xf numFmtId="9" fontId="7" fillId="0" borderId="0" xfId="1" applyFont="1" applyAlignment="1">
      <alignment horizontal="right" vertical="center"/>
    </xf>
    <xf numFmtId="0" fontId="17" fillId="0" borderId="0" xfId="0" applyFont="1"/>
    <xf numFmtId="0" fontId="18" fillId="0" borderId="0" xfId="0" applyFont="1"/>
    <xf numFmtId="0" fontId="0" fillId="0" borderId="0" xfId="0" applyFill="1"/>
    <xf numFmtId="0" fontId="0" fillId="0" borderId="0" xfId="0" applyFill="1" applyAlignment="1">
      <alignment horizontal="left"/>
    </xf>
    <xf numFmtId="0" fontId="10" fillId="0" borderId="6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0" fillId="8" borderId="6" xfId="0" applyFill="1" applyBorder="1" applyAlignment="1">
      <alignment vertical="top"/>
    </xf>
    <xf numFmtId="0" fontId="0" fillId="8" borderId="2" xfId="0" applyFill="1" applyBorder="1" applyAlignment="1">
      <alignment vertical="top"/>
    </xf>
    <xf numFmtId="0" fontId="10" fillId="8" borderId="6" xfId="0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</cellXfs>
  <cellStyles count="3">
    <cellStyle name="Comma" xfId="2" builtinId="3"/>
    <cellStyle name="Normal" xfId="0" builtinId="0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DEAAA-5A77-6743-B961-C113CCA82BC5}">
  <dimension ref="A1:V42"/>
  <sheetViews>
    <sheetView topLeftCell="A14" workbookViewId="0">
      <selection activeCell="N7" sqref="N7"/>
    </sheetView>
  </sheetViews>
  <sheetFormatPr baseColWidth="10" defaultRowHeight="16" x14ac:dyDescent="0.2"/>
  <cols>
    <col min="1" max="1" width="2.5" customWidth="1"/>
    <col min="2" max="2" width="26.1640625" customWidth="1"/>
    <col min="3" max="3" width="13.83203125" customWidth="1"/>
    <col min="4" max="4" width="11.1640625" style="2" bestFit="1" customWidth="1"/>
    <col min="5" max="5" width="14" customWidth="1"/>
    <col min="6" max="6" width="11.1640625" style="2" bestFit="1" customWidth="1"/>
    <col min="7" max="7" width="15.1640625" customWidth="1"/>
    <col min="8" max="8" width="11.1640625" style="2" bestFit="1" customWidth="1"/>
  </cols>
  <sheetData>
    <row r="1" spans="1:22" x14ac:dyDescent="0.2">
      <c r="A1" t="s">
        <v>1</v>
      </c>
    </row>
    <row r="2" spans="1:22" x14ac:dyDescent="0.2">
      <c r="A2" t="s">
        <v>0</v>
      </c>
      <c r="G2" s="174"/>
      <c r="H2" s="175"/>
      <c r="I2" s="159"/>
      <c r="J2" s="175"/>
      <c r="K2" s="174"/>
      <c r="L2" s="175"/>
      <c r="M2" s="162"/>
      <c r="N2" s="164"/>
      <c r="O2" s="159"/>
      <c r="P2" s="175"/>
      <c r="Q2" s="174"/>
      <c r="R2" s="175"/>
      <c r="S2" s="162"/>
      <c r="T2" s="164"/>
      <c r="U2" s="174"/>
      <c r="V2" s="174"/>
    </row>
    <row r="3" spans="1:22" x14ac:dyDescent="0.2">
      <c r="C3" s="1" t="s">
        <v>2</v>
      </c>
      <c r="D3" s="3"/>
      <c r="E3" s="1" t="s">
        <v>3</v>
      </c>
      <c r="F3" s="3"/>
      <c r="G3" s="1" t="s">
        <v>7</v>
      </c>
      <c r="I3" s="15" t="s">
        <v>239</v>
      </c>
      <c r="J3" s="16"/>
      <c r="K3" s="30" t="s">
        <v>240</v>
      </c>
      <c r="L3" s="30"/>
    </row>
    <row r="4" spans="1:22" x14ac:dyDescent="0.2">
      <c r="C4" s="1">
        <v>261</v>
      </c>
      <c r="D4" s="3"/>
      <c r="E4" s="1">
        <v>129</v>
      </c>
      <c r="F4" s="3"/>
      <c r="G4" s="1">
        <v>132</v>
      </c>
      <c r="I4" s="62">
        <v>191</v>
      </c>
      <c r="J4" s="121"/>
      <c r="K4" s="62">
        <v>70</v>
      </c>
      <c r="L4" s="42"/>
    </row>
    <row r="5" spans="1:22" x14ac:dyDescent="0.2">
      <c r="A5" t="s">
        <v>4</v>
      </c>
      <c r="I5" s="42"/>
      <c r="J5" s="45"/>
      <c r="K5" s="42"/>
      <c r="L5" s="42"/>
    </row>
    <row r="6" spans="1:22" x14ac:dyDescent="0.2">
      <c r="B6" t="s">
        <v>5</v>
      </c>
      <c r="C6" s="6">
        <v>211</v>
      </c>
      <c r="D6" s="4">
        <f>C6/C$4</f>
        <v>0.80842911877394641</v>
      </c>
      <c r="E6">
        <v>105</v>
      </c>
      <c r="F6" s="4">
        <f>E6/E$4</f>
        <v>0.81395348837209303</v>
      </c>
      <c r="G6">
        <v>106</v>
      </c>
      <c r="H6" s="4">
        <f>G6/G$4</f>
        <v>0.80303030303030298</v>
      </c>
      <c r="I6" s="42">
        <v>151</v>
      </c>
      <c r="J6" s="43">
        <f>I6/I$4</f>
        <v>0.79057591623036649</v>
      </c>
      <c r="K6" s="42">
        <v>60</v>
      </c>
      <c r="L6" s="43">
        <f t="shared" ref="L6:L7" si="0">K6/K$4</f>
        <v>0.8571428571428571</v>
      </c>
    </row>
    <row r="7" spans="1:22" x14ac:dyDescent="0.2">
      <c r="B7" t="s">
        <v>6</v>
      </c>
      <c r="C7" s="6">
        <v>50</v>
      </c>
      <c r="D7" s="4">
        <f>C7/C$4</f>
        <v>0.19157088122605365</v>
      </c>
      <c r="E7">
        <v>24</v>
      </c>
      <c r="F7" s="4">
        <f>E7/E$4</f>
        <v>0.18604651162790697</v>
      </c>
      <c r="G7">
        <v>26</v>
      </c>
      <c r="H7" s="4">
        <f>G7/G$4</f>
        <v>0.19696969696969696</v>
      </c>
      <c r="I7" s="42">
        <v>40</v>
      </c>
      <c r="J7" s="43">
        <f>I7/I$4</f>
        <v>0.20942408376963351</v>
      </c>
      <c r="K7" s="42">
        <v>10</v>
      </c>
      <c r="L7" s="43">
        <f t="shared" si="0"/>
        <v>0.14285714285714285</v>
      </c>
    </row>
    <row r="8" spans="1:22" x14ac:dyDescent="0.2">
      <c r="A8" t="s">
        <v>8</v>
      </c>
      <c r="C8" s="6"/>
      <c r="I8" s="42"/>
      <c r="J8" s="45"/>
      <c r="K8" s="42"/>
      <c r="L8" s="45"/>
    </row>
    <row r="9" spans="1:22" x14ac:dyDescent="0.2">
      <c r="B9" t="s">
        <v>9</v>
      </c>
      <c r="C9" s="6">
        <v>250</v>
      </c>
      <c r="D9" s="4">
        <f>C9/C$4</f>
        <v>0.95785440613026818</v>
      </c>
      <c r="E9">
        <v>123</v>
      </c>
      <c r="F9" s="4">
        <f>E9/E$4</f>
        <v>0.95348837209302328</v>
      </c>
      <c r="G9">
        <v>127</v>
      </c>
      <c r="H9" s="4">
        <f>G9/G$4</f>
        <v>0.96212121212121215</v>
      </c>
      <c r="I9" s="42">
        <v>186</v>
      </c>
      <c r="J9" s="43">
        <f t="shared" ref="J9:J10" si="1">I9/I$4</f>
        <v>0.97382198952879584</v>
      </c>
      <c r="K9" s="42">
        <v>64</v>
      </c>
      <c r="L9" s="43">
        <f t="shared" ref="L9:L10" si="2">K9/K$4</f>
        <v>0.91428571428571426</v>
      </c>
    </row>
    <row r="10" spans="1:22" x14ac:dyDescent="0.2">
      <c r="B10" t="s">
        <v>10</v>
      </c>
      <c r="C10" s="6">
        <v>11</v>
      </c>
      <c r="D10" s="4">
        <f>C10/C$4</f>
        <v>4.2145593869731802E-2</v>
      </c>
      <c r="E10">
        <v>6</v>
      </c>
      <c r="F10" s="4">
        <f>E10/E$4</f>
        <v>4.6511627906976744E-2</v>
      </c>
      <c r="G10">
        <v>5</v>
      </c>
      <c r="H10" s="4">
        <f>G10/G$4</f>
        <v>3.787878787878788E-2</v>
      </c>
      <c r="I10" s="42">
        <v>5</v>
      </c>
      <c r="J10" s="43">
        <f t="shared" si="1"/>
        <v>2.6178010471204188E-2</v>
      </c>
      <c r="K10" s="42">
        <v>6</v>
      </c>
      <c r="L10" s="43">
        <f t="shared" si="2"/>
        <v>8.5714285714285715E-2</v>
      </c>
    </row>
    <row r="11" spans="1:22" x14ac:dyDescent="0.2">
      <c r="A11" t="s">
        <v>11</v>
      </c>
      <c r="C11" s="7">
        <v>64.961299999999994</v>
      </c>
      <c r="D11" s="124" t="s">
        <v>63</v>
      </c>
      <c r="E11" s="7">
        <v>64.632199999999997</v>
      </c>
      <c r="F11" s="124" t="s">
        <v>64</v>
      </c>
      <c r="G11" s="7">
        <v>65.283000000000001</v>
      </c>
      <c r="H11" s="124" t="s">
        <v>66</v>
      </c>
      <c r="I11" s="55">
        <v>64.265500000000003</v>
      </c>
      <c r="J11" s="58">
        <v>11.60168</v>
      </c>
      <c r="K11" s="55">
        <v>66.86</v>
      </c>
      <c r="L11" s="58">
        <v>8.5057299999999998</v>
      </c>
    </row>
    <row r="12" spans="1:22" x14ac:dyDescent="0.2">
      <c r="A12" t="s">
        <v>12</v>
      </c>
      <c r="C12" s="7">
        <v>27.505500000000001</v>
      </c>
      <c r="D12" s="124" t="s">
        <v>62</v>
      </c>
      <c r="E12" s="7">
        <v>27.303999999999998</v>
      </c>
      <c r="F12" s="124" t="s">
        <v>65</v>
      </c>
      <c r="G12" s="7">
        <v>27.702300000000001</v>
      </c>
      <c r="H12" s="124" t="s">
        <v>67</v>
      </c>
      <c r="I12" s="55">
        <v>27.5152</v>
      </c>
      <c r="J12" s="58">
        <v>4.4010699999999998</v>
      </c>
      <c r="K12" s="55">
        <v>27.478999999999999</v>
      </c>
      <c r="L12" s="58">
        <v>3.66316</v>
      </c>
    </row>
    <row r="13" spans="1:22" x14ac:dyDescent="0.2">
      <c r="A13" t="s">
        <v>13</v>
      </c>
      <c r="C13" s="6"/>
      <c r="I13" s="42"/>
      <c r="J13" s="45"/>
      <c r="K13" s="42"/>
      <c r="L13" s="45"/>
    </row>
    <row r="14" spans="1:22" x14ac:dyDescent="0.2">
      <c r="B14" t="s">
        <v>14</v>
      </c>
      <c r="C14" s="6">
        <v>219</v>
      </c>
      <c r="D14" s="4">
        <f>C14/C$4</f>
        <v>0.83908045977011492</v>
      </c>
      <c r="E14">
        <v>108</v>
      </c>
      <c r="F14" s="4">
        <f>E14/E$4</f>
        <v>0.83720930232558144</v>
      </c>
      <c r="G14">
        <v>111</v>
      </c>
      <c r="H14" s="4">
        <f>G14/G$4</f>
        <v>0.84090909090909094</v>
      </c>
      <c r="I14" s="42">
        <v>163</v>
      </c>
      <c r="J14" s="43">
        <f t="shared" ref="J14:J16" si="3">I14/I$4</f>
        <v>0.8534031413612565</v>
      </c>
      <c r="K14" s="42">
        <v>56</v>
      </c>
      <c r="L14" s="43">
        <f t="shared" ref="L14:L16" si="4">K14/K$4</f>
        <v>0.8</v>
      </c>
    </row>
    <row r="15" spans="1:22" x14ac:dyDescent="0.2">
      <c r="B15" t="s">
        <v>15</v>
      </c>
      <c r="C15" s="6">
        <v>36</v>
      </c>
      <c r="D15" s="4">
        <f>C15/C$4</f>
        <v>0.13793103448275862</v>
      </c>
      <c r="E15">
        <v>18</v>
      </c>
      <c r="F15" s="4">
        <f>E15/E$4</f>
        <v>0.13953488372093023</v>
      </c>
      <c r="G15">
        <v>18</v>
      </c>
      <c r="H15" s="4">
        <f>G15/G$4</f>
        <v>0.13636363636363635</v>
      </c>
      <c r="I15" s="42">
        <v>25</v>
      </c>
      <c r="J15" s="43">
        <f t="shared" si="3"/>
        <v>0.13089005235602094</v>
      </c>
      <c r="K15" s="42">
        <v>11</v>
      </c>
      <c r="L15" s="43">
        <f t="shared" si="4"/>
        <v>0.15714285714285714</v>
      </c>
    </row>
    <row r="16" spans="1:22" x14ac:dyDescent="0.2">
      <c r="B16" t="s">
        <v>16</v>
      </c>
      <c r="C16" s="6">
        <v>6</v>
      </c>
      <c r="D16" s="4">
        <f>C16/C$4</f>
        <v>2.2988505747126436E-2</v>
      </c>
      <c r="E16">
        <v>3</v>
      </c>
      <c r="F16" s="4">
        <f>E16/E$4</f>
        <v>2.3255813953488372E-2</v>
      </c>
      <c r="G16">
        <v>3</v>
      </c>
      <c r="H16" s="4">
        <f>G16/G$4</f>
        <v>2.2727272727272728E-2</v>
      </c>
      <c r="I16" s="42">
        <v>3</v>
      </c>
      <c r="J16" s="43">
        <f t="shared" si="3"/>
        <v>1.5706806282722512E-2</v>
      </c>
      <c r="K16" s="42">
        <v>3</v>
      </c>
      <c r="L16" s="43">
        <f t="shared" si="4"/>
        <v>4.2857142857142858E-2</v>
      </c>
    </row>
    <row r="17" spans="1:12" x14ac:dyDescent="0.2">
      <c r="A17" t="s">
        <v>21</v>
      </c>
      <c r="C17" s="7">
        <v>40.21</v>
      </c>
      <c r="D17" s="124" t="s">
        <v>70</v>
      </c>
      <c r="E17" s="7">
        <v>40.229999999999997</v>
      </c>
      <c r="F17" s="124" t="s">
        <v>69</v>
      </c>
      <c r="G17" s="7">
        <v>40.200000000000003</v>
      </c>
      <c r="H17" s="124" t="s">
        <v>68</v>
      </c>
      <c r="I17" s="49">
        <v>39.32</v>
      </c>
      <c r="J17" s="61">
        <v>8.3710000000000004</v>
      </c>
      <c r="K17" s="49">
        <v>42.75</v>
      </c>
      <c r="L17" s="61">
        <v>9.9459999999999997</v>
      </c>
    </row>
    <row r="18" spans="1:12" x14ac:dyDescent="0.2">
      <c r="A18" t="s">
        <v>17</v>
      </c>
      <c r="I18" s="42"/>
      <c r="J18" s="45"/>
      <c r="K18" s="42"/>
      <c r="L18" s="45"/>
    </row>
    <row r="19" spans="1:12" x14ac:dyDescent="0.2">
      <c r="B19" t="s">
        <v>18</v>
      </c>
      <c r="C19" s="6">
        <v>36</v>
      </c>
      <c r="D19" s="4">
        <f>C19/C$4</f>
        <v>0.13793103448275862</v>
      </c>
      <c r="E19">
        <v>22</v>
      </c>
      <c r="F19" s="4">
        <f>E19/E$4</f>
        <v>0.17054263565891473</v>
      </c>
      <c r="G19">
        <v>14</v>
      </c>
      <c r="H19" s="4">
        <f t="shared" ref="H19:H21" si="5">G19/G$4</f>
        <v>0.10606060606060606</v>
      </c>
      <c r="I19" s="42">
        <v>29</v>
      </c>
      <c r="J19" s="43">
        <f t="shared" ref="J19:J22" si="6">I19/I$4</f>
        <v>0.15183246073298429</v>
      </c>
      <c r="K19" s="42">
        <v>7</v>
      </c>
      <c r="L19" s="43">
        <f t="shared" ref="L19:L22" si="7">K19/K$4</f>
        <v>0.1</v>
      </c>
    </row>
    <row r="20" spans="1:12" x14ac:dyDescent="0.2">
      <c r="B20" t="s">
        <v>19</v>
      </c>
      <c r="C20" s="6">
        <v>189</v>
      </c>
      <c r="D20" s="4">
        <f>C20/C$4</f>
        <v>0.72413793103448276</v>
      </c>
      <c r="E20">
        <v>94</v>
      </c>
      <c r="F20" s="4">
        <f>E20/E$4</f>
        <v>0.72868217054263562</v>
      </c>
      <c r="G20">
        <v>95</v>
      </c>
      <c r="H20" s="4">
        <f t="shared" si="5"/>
        <v>0.71969696969696972</v>
      </c>
      <c r="I20" s="42">
        <v>137</v>
      </c>
      <c r="J20" s="43">
        <f t="shared" si="6"/>
        <v>0.7172774869109948</v>
      </c>
      <c r="K20" s="42">
        <v>52</v>
      </c>
      <c r="L20" s="43">
        <f t="shared" si="7"/>
        <v>0.74285714285714288</v>
      </c>
    </row>
    <row r="21" spans="1:12" x14ac:dyDescent="0.2">
      <c r="B21" t="s">
        <v>20</v>
      </c>
      <c r="C21" s="6">
        <v>36</v>
      </c>
      <c r="D21" s="4">
        <f>C21/C$4</f>
        <v>0.13793103448275862</v>
      </c>
      <c r="E21">
        <v>13</v>
      </c>
      <c r="F21" s="4">
        <f>E21/E$4</f>
        <v>0.10077519379844961</v>
      </c>
      <c r="G21">
        <v>23</v>
      </c>
      <c r="H21" s="4">
        <f t="shared" si="5"/>
        <v>0.17424242424242425</v>
      </c>
      <c r="I21" s="42">
        <v>25</v>
      </c>
      <c r="J21" s="43">
        <f t="shared" si="6"/>
        <v>0.13089005235602094</v>
      </c>
      <c r="K21" s="42">
        <v>11</v>
      </c>
      <c r="L21" s="43">
        <f t="shared" si="7"/>
        <v>0.15714285714285714</v>
      </c>
    </row>
    <row r="22" spans="1:12" x14ac:dyDescent="0.2">
      <c r="A22" t="s">
        <v>27</v>
      </c>
      <c r="C22" s="6">
        <v>54</v>
      </c>
      <c r="D22" s="4">
        <f>C22/C$4</f>
        <v>0.20689655172413793</v>
      </c>
      <c r="E22">
        <v>26</v>
      </c>
      <c r="F22" s="4">
        <f>E22/E$4</f>
        <v>0.20155038759689922</v>
      </c>
      <c r="G22">
        <v>28</v>
      </c>
      <c r="H22" s="4">
        <f>G22/G$4</f>
        <v>0.21212121212121213</v>
      </c>
      <c r="I22" s="42">
        <v>38</v>
      </c>
      <c r="J22" s="43">
        <f t="shared" si="6"/>
        <v>0.19895287958115182</v>
      </c>
      <c r="K22" s="42">
        <v>16</v>
      </c>
      <c r="L22" s="43">
        <f t="shared" si="7"/>
        <v>0.22857142857142856</v>
      </c>
    </row>
    <row r="23" spans="1:12" x14ac:dyDescent="0.2">
      <c r="A23" t="s">
        <v>26</v>
      </c>
      <c r="C23" s="7">
        <v>80.394599999999997</v>
      </c>
      <c r="D23" s="124" t="s">
        <v>71</v>
      </c>
      <c r="E23" s="7">
        <v>80.632199999999997</v>
      </c>
      <c r="F23" s="124" t="s">
        <v>72</v>
      </c>
      <c r="G23" s="7">
        <v>80.162400000000005</v>
      </c>
      <c r="H23" s="124" t="s">
        <v>73</v>
      </c>
      <c r="I23" s="55">
        <v>78.672700000000006</v>
      </c>
      <c r="J23" s="58">
        <v>15.39775</v>
      </c>
      <c r="K23" s="55">
        <v>81.025700000000001</v>
      </c>
      <c r="L23" s="58">
        <v>16.97363</v>
      </c>
    </row>
    <row r="24" spans="1:12" x14ac:dyDescent="0.2">
      <c r="A24" t="s">
        <v>25</v>
      </c>
      <c r="C24" s="6">
        <v>1.27</v>
      </c>
      <c r="D24" s="2" t="s">
        <v>22</v>
      </c>
      <c r="E24">
        <v>1.22</v>
      </c>
      <c r="F24" s="2" t="s">
        <v>23</v>
      </c>
      <c r="G24">
        <v>1.34</v>
      </c>
      <c r="H24" s="2" t="s">
        <v>24</v>
      </c>
      <c r="I24" s="42">
        <v>1.34</v>
      </c>
      <c r="J24" s="45" t="s">
        <v>244</v>
      </c>
      <c r="K24" s="49">
        <v>1.17</v>
      </c>
      <c r="L24" s="45" t="s">
        <v>241</v>
      </c>
    </row>
    <row r="25" spans="1:12" x14ac:dyDescent="0.2">
      <c r="A25" t="s">
        <v>113</v>
      </c>
      <c r="C25" s="6">
        <v>222</v>
      </c>
      <c r="D25" s="2" t="s">
        <v>124</v>
      </c>
      <c r="E25">
        <v>222</v>
      </c>
      <c r="F25" s="2" t="s">
        <v>126</v>
      </c>
      <c r="G25">
        <v>219</v>
      </c>
      <c r="H25" s="2" t="s">
        <v>125</v>
      </c>
      <c r="I25" s="42">
        <v>230</v>
      </c>
      <c r="J25" s="45" t="s">
        <v>243</v>
      </c>
      <c r="K25" s="49">
        <v>202</v>
      </c>
      <c r="L25" s="45" t="s">
        <v>242</v>
      </c>
    </row>
    <row r="26" spans="1:12" x14ac:dyDescent="0.2">
      <c r="A26" t="s">
        <v>163</v>
      </c>
      <c r="I26" s="42"/>
      <c r="J26" s="45"/>
      <c r="K26" s="49"/>
      <c r="L26" s="45"/>
    </row>
    <row r="27" spans="1:12" x14ac:dyDescent="0.2">
      <c r="B27" t="s">
        <v>159</v>
      </c>
      <c r="C27">
        <v>92</v>
      </c>
      <c r="D27" s="2">
        <v>35</v>
      </c>
      <c r="E27" s="6">
        <v>46</v>
      </c>
      <c r="F27" s="2">
        <v>36</v>
      </c>
      <c r="G27">
        <v>46</v>
      </c>
      <c r="H27" s="2">
        <v>35</v>
      </c>
      <c r="I27" s="44">
        <v>38</v>
      </c>
      <c r="J27" s="43">
        <f t="shared" ref="J27:J30" si="8">I27/I$4</f>
        <v>0.19895287958115182</v>
      </c>
      <c r="K27" s="49">
        <v>54</v>
      </c>
      <c r="L27" s="43">
        <f t="shared" ref="L27:L30" si="9">K27/K$4</f>
        <v>0.77142857142857146</v>
      </c>
    </row>
    <row r="28" spans="1:12" x14ac:dyDescent="0.2">
      <c r="B28" t="s">
        <v>160</v>
      </c>
      <c r="C28">
        <v>102</v>
      </c>
      <c r="D28" s="2">
        <v>39</v>
      </c>
      <c r="E28" s="6">
        <v>52</v>
      </c>
      <c r="F28" s="2">
        <v>40</v>
      </c>
      <c r="G28">
        <v>50</v>
      </c>
      <c r="H28" s="2">
        <v>38</v>
      </c>
      <c r="I28" s="44">
        <v>94</v>
      </c>
      <c r="J28" s="43">
        <f t="shared" si="8"/>
        <v>0.49214659685863876</v>
      </c>
      <c r="K28" s="49">
        <v>8</v>
      </c>
      <c r="L28" s="43">
        <f t="shared" si="9"/>
        <v>0.11428571428571428</v>
      </c>
    </row>
    <row r="29" spans="1:12" x14ac:dyDescent="0.2">
      <c r="B29" t="s">
        <v>161</v>
      </c>
      <c r="C29">
        <v>55</v>
      </c>
      <c r="D29" s="2">
        <v>21</v>
      </c>
      <c r="E29" s="6">
        <v>26</v>
      </c>
      <c r="F29" s="2">
        <v>20</v>
      </c>
      <c r="G29">
        <v>29</v>
      </c>
      <c r="H29" s="2">
        <v>22</v>
      </c>
      <c r="I29" s="44">
        <v>48</v>
      </c>
      <c r="J29" s="43">
        <f t="shared" si="8"/>
        <v>0.2513089005235602</v>
      </c>
      <c r="K29" s="49">
        <v>7</v>
      </c>
      <c r="L29" s="43">
        <f t="shared" si="9"/>
        <v>0.1</v>
      </c>
    </row>
    <row r="30" spans="1:12" x14ac:dyDescent="0.2">
      <c r="B30" t="s">
        <v>162</v>
      </c>
      <c r="C30">
        <v>12</v>
      </c>
      <c r="D30" s="2">
        <v>5</v>
      </c>
      <c r="E30" s="6">
        <v>5</v>
      </c>
      <c r="F30" s="2">
        <v>4</v>
      </c>
      <c r="G30" s="6">
        <v>7</v>
      </c>
      <c r="H30" s="2">
        <v>5</v>
      </c>
      <c r="I30" s="44">
        <v>11</v>
      </c>
      <c r="J30" s="43">
        <f t="shared" si="8"/>
        <v>5.7591623036649213E-2</v>
      </c>
      <c r="K30" s="49">
        <v>1</v>
      </c>
      <c r="L30" s="43">
        <f t="shared" si="9"/>
        <v>1.4285714285714285E-2</v>
      </c>
    </row>
    <row r="31" spans="1:12" x14ac:dyDescent="0.2">
      <c r="A31" t="s">
        <v>164</v>
      </c>
      <c r="I31" s="44"/>
      <c r="J31" s="45"/>
      <c r="K31" s="42"/>
      <c r="L31" s="45"/>
    </row>
    <row r="32" spans="1:12" x14ac:dyDescent="0.2">
      <c r="B32" t="s">
        <v>165</v>
      </c>
      <c r="C32">
        <v>16</v>
      </c>
      <c r="D32" s="4">
        <f>C32/C$4</f>
        <v>6.1302681992337162E-2</v>
      </c>
      <c r="E32" s="6">
        <v>8</v>
      </c>
      <c r="F32" s="4">
        <f>E32/E$4</f>
        <v>6.2015503875968991E-2</v>
      </c>
      <c r="G32">
        <v>8</v>
      </c>
      <c r="H32" s="4">
        <f>G32/G$4</f>
        <v>6.0606060606060608E-2</v>
      </c>
      <c r="I32" s="44">
        <v>9</v>
      </c>
      <c r="J32" s="43">
        <f t="shared" ref="J32:J33" si="10">I32/I$4</f>
        <v>4.712041884816754E-2</v>
      </c>
      <c r="K32" s="49">
        <v>7</v>
      </c>
      <c r="L32" s="43">
        <f t="shared" ref="L32:L33" si="11">K32/K$4</f>
        <v>0.1</v>
      </c>
    </row>
    <row r="33" spans="1:12" x14ac:dyDescent="0.2">
      <c r="B33" t="s">
        <v>166</v>
      </c>
      <c r="C33">
        <v>245</v>
      </c>
      <c r="D33" s="4">
        <f>C33/C$4</f>
        <v>0.93869731800766287</v>
      </c>
      <c r="E33" s="6">
        <v>121</v>
      </c>
      <c r="F33" s="4">
        <f>E33/E$4</f>
        <v>0.93798449612403101</v>
      </c>
      <c r="G33">
        <v>124</v>
      </c>
      <c r="H33" s="4">
        <f>G33/G$4</f>
        <v>0.93939393939393945</v>
      </c>
      <c r="I33" s="44">
        <v>182</v>
      </c>
      <c r="J33" s="43">
        <f t="shared" si="10"/>
        <v>0.95287958115183247</v>
      </c>
      <c r="K33" s="49">
        <v>63</v>
      </c>
      <c r="L33" s="43">
        <f t="shared" si="11"/>
        <v>0.9</v>
      </c>
    </row>
    <row r="34" spans="1:12" x14ac:dyDescent="0.2">
      <c r="A34" t="s">
        <v>236</v>
      </c>
      <c r="I34" s="44"/>
      <c r="J34" s="45"/>
      <c r="K34" s="49"/>
      <c r="L34" s="45"/>
    </row>
    <row r="35" spans="1:12" x14ac:dyDescent="0.2">
      <c r="B35" t="s">
        <v>237</v>
      </c>
      <c r="C35">
        <f>E35+G35</f>
        <v>111</v>
      </c>
      <c r="D35" s="4">
        <f>C35/C$4</f>
        <v>0.42528735632183906</v>
      </c>
      <c r="E35" s="6">
        <v>57</v>
      </c>
      <c r="F35" s="4">
        <f>E35/E$4</f>
        <v>0.44186046511627908</v>
      </c>
      <c r="G35">
        <v>54</v>
      </c>
      <c r="H35" s="4">
        <f>G35/G$4</f>
        <v>0.40909090909090912</v>
      </c>
      <c r="I35" s="44">
        <v>77</v>
      </c>
      <c r="J35" s="43">
        <f t="shared" ref="J35" si="12">I35/I$4</f>
        <v>0.40314136125654448</v>
      </c>
      <c r="K35" s="49">
        <v>34</v>
      </c>
      <c r="L35" s="43">
        <f t="shared" ref="L35" si="13">K35/K$4</f>
        <v>0.48571428571428571</v>
      </c>
    </row>
    <row r="36" spans="1:12" x14ac:dyDescent="0.2">
      <c r="B36" t="s">
        <v>238</v>
      </c>
      <c r="C36">
        <f>E36+G36</f>
        <v>64</v>
      </c>
      <c r="D36" s="4">
        <f>C36/C$4</f>
        <v>0.24521072796934865</v>
      </c>
      <c r="E36" s="6">
        <v>34</v>
      </c>
      <c r="F36" s="4">
        <f>E36/E$4</f>
        <v>0.26356589147286824</v>
      </c>
      <c r="G36">
        <v>30</v>
      </c>
      <c r="H36" s="4">
        <f>G36/G$4</f>
        <v>0.22727272727272727</v>
      </c>
      <c r="I36" s="6"/>
      <c r="J36" s="2"/>
      <c r="L36" s="2"/>
    </row>
    <row r="37" spans="1:12" x14ac:dyDescent="0.2">
      <c r="I37" s="6"/>
      <c r="J37" s="2"/>
      <c r="L37" s="2"/>
    </row>
    <row r="38" spans="1:12" x14ac:dyDescent="0.2">
      <c r="I38" s="6"/>
      <c r="J38" s="2"/>
      <c r="L38" s="2"/>
    </row>
    <row r="39" spans="1:12" x14ac:dyDescent="0.2">
      <c r="L39" s="2"/>
    </row>
    <row r="40" spans="1:12" x14ac:dyDescent="0.2">
      <c r="L40" s="2"/>
    </row>
    <row r="41" spans="1:12" x14ac:dyDescent="0.2">
      <c r="L41" s="2"/>
    </row>
    <row r="42" spans="1:12" x14ac:dyDescent="0.2">
      <c r="L42" s="2"/>
    </row>
  </sheetData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C23BE-25EB-2146-9EB9-62D2830D94C3}">
  <dimension ref="A1:BU62"/>
  <sheetViews>
    <sheetView zoomScale="108" workbookViewId="0">
      <pane xSplit="2" ySplit="5" topLeftCell="D6" activePane="bottomRight" state="frozen"/>
      <selection pane="topRight" activeCell="E1" sqref="E1"/>
      <selection pane="bottomLeft" activeCell="A6" sqref="A6"/>
      <selection pane="bottomRight" activeCell="AG3" sqref="AG3:AR3"/>
    </sheetView>
  </sheetViews>
  <sheetFormatPr baseColWidth="10" defaultRowHeight="16" x14ac:dyDescent="0.2"/>
  <cols>
    <col min="1" max="1" width="3.83203125" customWidth="1"/>
    <col min="2" max="2" width="35.83203125" bestFit="1" customWidth="1"/>
    <col min="5" max="5" width="10.33203125" customWidth="1"/>
    <col min="6" max="6" width="11.1640625" bestFit="1" customWidth="1"/>
    <col min="7" max="7" width="7.5" bestFit="1" customWidth="1"/>
    <col min="8" max="8" width="11.1640625" bestFit="1" customWidth="1"/>
    <col min="9" max="10" width="11.1640625" style="42" customWidth="1"/>
    <col min="11" max="11" width="7.83203125" customWidth="1"/>
    <col min="12" max="12" width="15.1640625" bestFit="1" customWidth="1"/>
    <col min="13" max="16" width="11.1640625" bestFit="1" customWidth="1"/>
    <col min="17" max="17" width="7.5" bestFit="1" customWidth="1"/>
    <col min="18" max="18" width="11.1640625" bestFit="1" customWidth="1"/>
    <col min="19" max="19" width="8.33203125" customWidth="1"/>
    <col min="20" max="20" width="15.1640625" bestFit="1" customWidth="1"/>
    <col min="21" max="21" width="18.33203125" bestFit="1" customWidth="1"/>
    <col min="22" max="22" width="11.1640625" style="2" bestFit="1" customWidth="1"/>
    <col min="23" max="23" width="7.5" bestFit="1" customWidth="1"/>
    <col min="24" max="24" width="11.1640625" style="2" bestFit="1" customWidth="1"/>
    <col min="25" max="25" width="6.1640625" bestFit="1" customWidth="1"/>
    <col min="26" max="26" width="15.1640625" bestFit="1" customWidth="1"/>
    <col min="28" max="28" width="11.1640625" style="2" bestFit="1" customWidth="1"/>
    <col min="29" max="29" width="7.5" bestFit="1" customWidth="1"/>
    <col min="30" max="30" width="11.1640625" style="2" bestFit="1" customWidth="1"/>
    <col min="31" max="31" width="6.1640625" bestFit="1" customWidth="1"/>
    <col min="32" max="32" width="15.1640625" bestFit="1" customWidth="1"/>
    <col min="34" max="34" width="11.1640625" style="2" bestFit="1" customWidth="1"/>
    <col min="36" max="36" width="11.1640625" style="2" bestFit="1" customWidth="1"/>
    <col min="37" max="37" width="7" bestFit="1" customWidth="1"/>
    <col min="38" max="38" width="15.1640625" bestFit="1" customWidth="1"/>
    <col min="40" max="40" width="11.1640625" style="2" bestFit="1" customWidth="1"/>
    <col min="42" max="42" width="11.1640625" style="2" bestFit="1" customWidth="1"/>
    <col min="43" max="43" width="7" bestFit="1" customWidth="1"/>
    <col min="44" max="44" width="15.1640625" bestFit="1" customWidth="1"/>
    <col min="49" max="49" width="2.6640625" customWidth="1"/>
    <col min="50" max="50" width="24.33203125" customWidth="1"/>
    <col min="61" max="61" width="2.5" customWidth="1"/>
    <col min="62" max="62" width="25.33203125" bestFit="1" customWidth="1"/>
    <col min="63" max="63" width="11.5" customWidth="1"/>
    <col min="64" max="64" width="6.1640625" customWidth="1"/>
    <col min="65" max="66" width="8.33203125" customWidth="1"/>
    <col min="67" max="67" width="6.1640625" bestFit="1" customWidth="1"/>
    <col min="69" max="69" width="5.1640625" bestFit="1" customWidth="1"/>
    <col min="71" max="71" width="5.1640625" bestFit="1" customWidth="1"/>
    <col min="72" max="72" width="6.6640625" bestFit="1" customWidth="1"/>
    <col min="77" max="77" width="20.5" bestFit="1" customWidth="1"/>
  </cols>
  <sheetData>
    <row r="1" spans="1:73" x14ac:dyDescent="0.2">
      <c r="A1" t="s">
        <v>1</v>
      </c>
      <c r="F1" s="2"/>
      <c r="P1" s="2"/>
      <c r="S1" s="6"/>
    </row>
    <row r="2" spans="1:73" x14ac:dyDescent="0.2">
      <c r="S2" s="6"/>
    </row>
    <row r="3" spans="1:73" x14ac:dyDescent="0.2">
      <c r="C3" s="18" t="s">
        <v>30</v>
      </c>
      <c r="D3" s="13"/>
      <c r="E3" s="14"/>
      <c r="F3" s="14"/>
      <c r="G3" s="14"/>
      <c r="H3" s="14"/>
      <c r="I3" s="92"/>
      <c r="J3" s="92"/>
      <c r="K3" s="19" t="s">
        <v>31</v>
      </c>
      <c r="L3" s="20" t="s">
        <v>32</v>
      </c>
      <c r="M3" s="21" t="s">
        <v>29</v>
      </c>
      <c r="N3" s="22"/>
      <c r="O3" s="22"/>
      <c r="P3" s="22"/>
      <c r="Q3" s="23"/>
      <c r="R3" s="23"/>
      <c r="S3" s="24" t="s">
        <v>31</v>
      </c>
      <c r="T3" s="25" t="s">
        <v>32</v>
      </c>
      <c r="U3" s="10" t="s">
        <v>79</v>
      </c>
      <c r="V3" s="11"/>
      <c r="W3" s="12"/>
      <c r="X3" s="11"/>
      <c r="Y3" s="26" t="s">
        <v>31</v>
      </c>
      <c r="Z3" s="27" t="s">
        <v>32</v>
      </c>
      <c r="AA3" s="35" t="s">
        <v>80</v>
      </c>
      <c r="AB3" s="36"/>
      <c r="AC3" s="37"/>
      <c r="AD3" s="36"/>
      <c r="AE3" s="38" t="s">
        <v>31</v>
      </c>
      <c r="AF3" s="39" t="s">
        <v>32</v>
      </c>
      <c r="AG3" s="15" t="s">
        <v>82</v>
      </c>
      <c r="AH3" s="16"/>
      <c r="AI3" s="17"/>
      <c r="AJ3" s="16"/>
      <c r="AK3" s="28" t="s">
        <v>31</v>
      </c>
      <c r="AL3" s="29" t="s">
        <v>32</v>
      </c>
      <c r="AM3" s="30" t="s">
        <v>83</v>
      </c>
      <c r="AN3" s="31"/>
      <c r="AO3" s="32"/>
      <c r="AP3" s="31"/>
      <c r="AQ3" s="33" t="s">
        <v>31</v>
      </c>
      <c r="AR3" s="34" t="s">
        <v>32</v>
      </c>
      <c r="AY3" s="10" t="s">
        <v>79</v>
      </c>
      <c r="AZ3" s="11"/>
      <c r="BA3" s="12"/>
      <c r="BB3" s="11"/>
      <c r="BC3" s="26" t="s">
        <v>31</v>
      </c>
      <c r="BD3" s="35" t="s">
        <v>80</v>
      </c>
      <c r="BE3" s="36"/>
      <c r="BF3" s="37"/>
      <c r="BG3" s="36"/>
      <c r="BH3" s="38" t="s">
        <v>31</v>
      </c>
      <c r="BK3" s="15" t="s">
        <v>82</v>
      </c>
      <c r="BL3" s="16"/>
      <c r="BM3" s="17"/>
      <c r="BN3" s="16"/>
      <c r="BO3" s="28" t="s">
        <v>31</v>
      </c>
      <c r="BP3" s="30" t="s">
        <v>83</v>
      </c>
      <c r="BQ3" s="31"/>
      <c r="BR3" s="32"/>
      <c r="BS3" s="31"/>
      <c r="BT3" s="33" t="s">
        <v>31</v>
      </c>
    </row>
    <row r="4" spans="1:73" x14ac:dyDescent="0.2">
      <c r="B4" t="s">
        <v>181</v>
      </c>
      <c r="C4" s="1" t="s">
        <v>2</v>
      </c>
      <c r="D4" s="3"/>
      <c r="E4" s="1" t="s">
        <v>3</v>
      </c>
      <c r="F4" s="3"/>
      <c r="G4" s="1" t="s">
        <v>7</v>
      </c>
      <c r="H4" s="3"/>
      <c r="I4" s="121" t="s">
        <v>127</v>
      </c>
      <c r="J4" s="121" t="s">
        <v>128</v>
      </c>
      <c r="K4" s="67" t="s">
        <v>31</v>
      </c>
      <c r="L4" s="8" t="s">
        <v>32</v>
      </c>
      <c r="M4" s="1" t="s">
        <v>2</v>
      </c>
      <c r="N4" s="3"/>
      <c r="O4" s="1" t="s">
        <v>3</v>
      </c>
      <c r="P4" s="3"/>
      <c r="Q4" s="1" t="s">
        <v>7</v>
      </c>
      <c r="U4" s="1" t="s">
        <v>3</v>
      </c>
      <c r="V4" s="3"/>
      <c r="W4" s="1" t="s">
        <v>7</v>
      </c>
      <c r="X4" s="3"/>
      <c r="Y4" s="6"/>
      <c r="AA4" s="1" t="s">
        <v>3</v>
      </c>
      <c r="AB4" s="3"/>
      <c r="AC4" s="1" t="s">
        <v>7</v>
      </c>
      <c r="AD4" s="3"/>
      <c r="AE4" s="6"/>
      <c r="AG4" s="1" t="s">
        <v>3</v>
      </c>
      <c r="AH4" s="3"/>
      <c r="AI4" s="1" t="s">
        <v>7</v>
      </c>
      <c r="AJ4" s="3"/>
      <c r="AK4" s="6"/>
      <c r="AM4" s="1" t="s">
        <v>3</v>
      </c>
      <c r="AN4" s="3"/>
      <c r="AO4" s="1" t="s">
        <v>7</v>
      </c>
      <c r="AP4" s="3"/>
      <c r="AQ4" s="6"/>
      <c r="AY4" s="1" t="s">
        <v>3</v>
      </c>
      <c r="AZ4" s="3"/>
      <c r="BA4" s="1" t="s">
        <v>7</v>
      </c>
      <c r="BB4" s="3"/>
      <c r="BC4" s="6"/>
      <c r="BD4" s="1" t="s">
        <v>3</v>
      </c>
      <c r="BE4" s="3"/>
      <c r="BF4" s="1" t="s">
        <v>7</v>
      </c>
      <c r="BG4" s="3"/>
      <c r="BH4" s="6"/>
      <c r="BJ4" s="40"/>
      <c r="BK4" s="1" t="s">
        <v>3</v>
      </c>
      <c r="BL4" s="3"/>
      <c r="BM4" s="1" t="s">
        <v>7</v>
      </c>
      <c r="BN4" s="3"/>
      <c r="BO4" s="6"/>
      <c r="BP4" s="1" t="s">
        <v>3</v>
      </c>
      <c r="BQ4" s="3"/>
      <c r="BR4" s="1" t="s">
        <v>7</v>
      </c>
      <c r="BT4" s="3"/>
    </row>
    <row r="5" spans="1:73" x14ac:dyDescent="0.2">
      <c r="A5" s="8" t="s">
        <v>34</v>
      </c>
      <c r="C5" s="1">
        <v>261</v>
      </c>
      <c r="D5" s="3"/>
      <c r="E5" s="1">
        <v>129</v>
      </c>
      <c r="F5" s="3"/>
      <c r="G5" s="1">
        <v>132</v>
      </c>
      <c r="H5" s="2"/>
      <c r="I5" s="45"/>
      <c r="J5" s="45"/>
      <c r="K5" s="6"/>
      <c r="M5" s="1">
        <v>257</v>
      </c>
      <c r="N5" s="3"/>
      <c r="O5" s="1">
        <v>126</v>
      </c>
      <c r="P5" s="3"/>
      <c r="Q5" s="8">
        <v>131</v>
      </c>
      <c r="U5" s="1">
        <v>108</v>
      </c>
      <c r="V5" s="3"/>
      <c r="W5" s="1">
        <v>111</v>
      </c>
      <c r="Y5" s="6"/>
      <c r="AA5" s="1">
        <v>21</v>
      </c>
      <c r="AB5" s="3"/>
      <c r="AC5" s="1">
        <v>21</v>
      </c>
      <c r="AE5" s="6"/>
      <c r="AG5" s="1">
        <v>48</v>
      </c>
      <c r="AH5" s="3"/>
      <c r="AI5" s="1">
        <v>49</v>
      </c>
      <c r="AK5" s="6"/>
      <c r="AM5" s="1">
        <v>81</v>
      </c>
      <c r="AN5" s="3"/>
      <c r="AO5" s="1">
        <v>83</v>
      </c>
      <c r="AQ5" s="6"/>
      <c r="AY5" s="1">
        <v>108</v>
      </c>
      <c r="AZ5" s="3"/>
      <c r="BA5" s="1">
        <v>111</v>
      </c>
      <c r="BB5" s="2"/>
      <c r="BC5" s="6"/>
      <c r="BD5" s="1">
        <v>21</v>
      </c>
      <c r="BE5" s="3"/>
      <c r="BF5" s="1">
        <v>21</v>
      </c>
      <c r="BG5" s="2"/>
      <c r="BH5" s="6"/>
      <c r="BJ5" s="52"/>
      <c r="BK5" s="1">
        <v>48</v>
      </c>
      <c r="BL5" s="3"/>
      <c r="BM5" s="1">
        <v>49</v>
      </c>
      <c r="BN5" s="2"/>
      <c r="BO5" s="6"/>
      <c r="BP5" s="1">
        <v>81</v>
      </c>
      <c r="BQ5" s="3"/>
      <c r="BR5" s="1">
        <v>83</v>
      </c>
      <c r="BT5" s="2"/>
    </row>
    <row r="6" spans="1:73" x14ac:dyDescent="0.2">
      <c r="A6" s="8" t="s">
        <v>28</v>
      </c>
      <c r="C6" s="42">
        <f>E6+G6</f>
        <v>135</v>
      </c>
      <c r="D6" s="43">
        <f>C6/C$5</f>
        <v>0.51724137931034486</v>
      </c>
      <c r="E6" s="42">
        <v>55</v>
      </c>
      <c r="F6" s="43">
        <f>E6/E$5</f>
        <v>0.4263565891472868</v>
      </c>
      <c r="G6" s="42">
        <v>80</v>
      </c>
      <c r="H6" s="43">
        <f>G6/G$5</f>
        <v>0.60606060606060608</v>
      </c>
      <c r="I6" s="115">
        <v>0.18</v>
      </c>
      <c r="J6" s="43" t="s">
        <v>140</v>
      </c>
      <c r="K6" s="63">
        <v>3.0000000000000001E-3</v>
      </c>
      <c r="L6" s="42" t="s">
        <v>33</v>
      </c>
      <c r="M6" s="42">
        <f t="shared" ref="M6" si="0">O6+Q6</f>
        <v>132</v>
      </c>
      <c r="N6" s="54">
        <f>M6/M$5</f>
        <v>0.51361867704280151</v>
      </c>
      <c r="O6" s="42">
        <v>53</v>
      </c>
      <c r="P6" s="54">
        <f>O6/O$5</f>
        <v>0.42063492063492064</v>
      </c>
      <c r="Q6" s="42">
        <v>79</v>
      </c>
      <c r="R6" s="54">
        <f>Q6/Q$5</f>
        <v>0.60305343511450382</v>
      </c>
      <c r="S6" s="63">
        <v>3.0000000000000001E-3</v>
      </c>
      <c r="T6" s="42" t="s">
        <v>33</v>
      </c>
      <c r="U6" s="42">
        <v>39</v>
      </c>
      <c r="V6" s="43">
        <f>U6/U$5</f>
        <v>0.3611111111111111</v>
      </c>
      <c r="W6" s="42">
        <v>60</v>
      </c>
      <c r="X6" s="43">
        <f>W6/W$5</f>
        <v>0.54054054054054057</v>
      </c>
      <c r="Y6" s="63">
        <v>8.0000000000000002E-3</v>
      </c>
      <c r="Z6" s="42" t="s">
        <v>33</v>
      </c>
      <c r="AA6" s="42">
        <v>16</v>
      </c>
      <c r="AB6" s="43">
        <f>AA6/AA$5</f>
        <v>0.76190476190476186</v>
      </c>
      <c r="AC6" s="42">
        <v>20</v>
      </c>
      <c r="AD6" s="43">
        <f>AC6/AC$5</f>
        <v>0.95238095238095233</v>
      </c>
      <c r="AE6" s="44">
        <v>9.1999999999999998E-2</v>
      </c>
      <c r="AF6" s="42" t="s">
        <v>81</v>
      </c>
      <c r="AG6" s="42">
        <v>11</v>
      </c>
      <c r="AH6" s="43">
        <f>AG6/AG$5</f>
        <v>0.22916666666666666</v>
      </c>
      <c r="AI6" s="42">
        <v>21</v>
      </c>
      <c r="AJ6" s="43">
        <f>AI6/AI$5</f>
        <v>0.42857142857142855</v>
      </c>
      <c r="AK6" s="63">
        <v>3.6999999999999998E-2</v>
      </c>
      <c r="AL6" s="42" t="s">
        <v>33</v>
      </c>
      <c r="AM6" s="42">
        <v>44</v>
      </c>
      <c r="AN6" s="43">
        <f>AM6/AM$5</f>
        <v>0.54320987654320985</v>
      </c>
      <c r="AO6" s="42">
        <v>59</v>
      </c>
      <c r="AP6" s="43">
        <f>AO6/AO$5</f>
        <v>0.71084337349397586</v>
      </c>
      <c r="AQ6" s="63">
        <v>2.5999999999999999E-2</v>
      </c>
      <c r="AR6" s="42" t="s">
        <v>33</v>
      </c>
      <c r="AS6" s="42"/>
      <c r="AX6" s="8" t="s">
        <v>28</v>
      </c>
      <c r="BD6" s="42"/>
      <c r="BE6" s="43"/>
      <c r="BF6" s="42"/>
      <c r="BG6" s="43"/>
      <c r="BH6" s="44"/>
      <c r="BJ6" s="8" t="s">
        <v>28</v>
      </c>
    </row>
    <row r="7" spans="1:73" x14ac:dyDescent="0.2">
      <c r="A7" s="8" t="s">
        <v>35</v>
      </c>
      <c r="C7" s="42"/>
      <c r="D7" s="45"/>
      <c r="E7" s="42"/>
      <c r="F7" s="45"/>
      <c r="G7" s="42"/>
      <c r="H7" s="45"/>
      <c r="I7" s="116"/>
      <c r="J7" s="45"/>
      <c r="K7" s="44"/>
      <c r="L7" s="42"/>
      <c r="M7" s="42"/>
      <c r="N7" s="42"/>
      <c r="O7" s="42"/>
      <c r="P7" s="45"/>
      <c r="Q7" s="42"/>
      <c r="R7" s="42"/>
      <c r="S7" s="44"/>
      <c r="T7" s="42"/>
      <c r="U7" s="42"/>
      <c r="V7" s="45"/>
      <c r="W7" s="42"/>
      <c r="X7" s="45"/>
      <c r="Y7" s="42"/>
      <c r="Z7" s="42"/>
      <c r="AA7" s="42"/>
      <c r="AB7" s="45"/>
      <c r="AC7" s="42"/>
      <c r="AD7" s="45"/>
      <c r="AE7" s="42"/>
      <c r="AF7" s="42"/>
      <c r="AG7" s="42"/>
      <c r="AH7" s="45"/>
      <c r="AI7" s="42"/>
      <c r="AJ7" s="45"/>
      <c r="AK7" s="42"/>
      <c r="AL7" s="42"/>
      <c r="AM7" s="42"/>
      <c r="AN7" s="45"/>
      <c r="AO7" s="42"/>
      <c r="AP7" s="45"/>
      <c r="AQ7" s="42"/>
      <c r="AR7" s="42"/>
      <c r="AS7" s="42"/>
      <c r="AX7" t="s">
        <v>37</v>
      </c>
      <c r="AY7" s="42">
        <v>0</v>
      </c>
      <c r="AZ7" s="45" t="s">
        <v>42</v>
      </c>
      <c r="BA7" s="42">
        <v>2</v>
      </c>
      <c r="BB7" s="45" t="s">
        <v>88</v>
      </c>
      <c r="BC7" s="63">
        <v>6.0000000000000001E-3</v>
      </c>
      <c r="BD7" s="42">
        <v>3</v>
      </c>
      <c r="BE7" s="45" t="s">
        <v>86</v>
      </c>
      <c r="BF7" s="42">
        <v>5</v>
      </c>
      <c r="BG7" s="45" t="s">
        <v>85</v>
      </c>
      <c r="BH7" s="44">
        <v>0.113</v>
      </c>
      <c r="BJ7" t="s">
        <v>37</v>
      </c>
      <c r="BK7" s="42">
        <v>0</v>
      </c>
      <c r="BL7" s="45" t="s">
        <v>99</v>
      </c>
      <c r="BM7" s="42">
        <v>0</v>
      </c>
      <c r="BN7" s="45" t="s">
        <v>100</v>
      </c>
      <c r="BO7" s="62">
        <v>4.9000000000000002E-2</v>
      </c>
      <c r="BP7" s="47">
        <v>2</v>
      </c>
      <c r="BQ7" s="60" t="s">
        <v>88</v>
      </c>
      <c r="BR7" s="47">
        <v>3</v>
      </c>
      <c r="BS7" s="60" t="s">
        <v>101</v>
      </c>
      <c r="BT7" s="62">
        <v>1.4E-2</v>
      </c>
    </row>
    <row r="8" spans="1:73" x14ac:dyDescent="0.2">
      <c r="A8" s="8" t="s">
        <v>36</v>
      </c>
      <c r="C8" s="42"/>
      <c r="D8" s="45"/>
      <c r="E8" s="42"/>
      <c r="F8" s="45"/>
      <c r="G8" s="42"/>
      <c r="H8" s="45"/>
      <c r="I8" s="116"/>
      <c r="J8" s="45"/>
      <c r="K8" s="44"/>
      <c r="L8" s="42"/>
      <c r="M8" s="42"/>
      <c r="N8" s="42"/>
      <c r="O8" s="42"/>
      <c r="P8" s="45"/>
      <c r="Q8" s="42"/>
      <c r="R8" s="42"/>
      <c r="S8" s="44"/>
      <c r="T8" s="42"/>
      <c r="U8" s="42"/>
      <c r="V8" s="45"/>
      <c r="W8" s="42"/>
      <c r="X8" s="45"/>
      <c r="Y8" s="42"/>
      <c r="Z8" s="42"/>
      <c r="AA8" s="42"/>
      <c r="AB8" s="45"/>
      <c r="AC8" s="42"/>
      <c r="AD8" s="45"/>
      <c r="AE8" s="42"/>
      <c r="AF8" s="42"/>
      <c r="AG8" s="42"/>
      <c r="AH8" s="45"/>
      <c r="AI8" s="42"/>
      <c r="AJ8" s="45"/>
      <c r="AK8" s="42"/>
      <c r="AL8" s="42"/>
      <c r="AM8" s="42"/>
      <c r="AN8" s="45"/>
      <c r="AO8" s="42"/>
      <c r="AP8" s="45"/>
      <c r="AQ8" s="42"/>
      <c r="AR8" s="42"/>
      <c r="AS8" s="42"/>
      <c r="AX8" t="s">
        <v>38</v>
      </c>
      <c r="AY8" s="42">
        <v>0</v>
      </c>
      <c r="AZ8" s="45" t="s">
        <v>41</v>
      </c>
      <c r="BA8" s="42">
        <v>1</v>
      </c>
      <c r="BB8" s="45" t="s">
        <v>42</v>
      </c>
      <c r="BC8" s="63">
        <v>4.0000000000000001E-3</v>
      </c>
      <c r="BD8" s="42">
        <v>1</v>
      </c>
      <c r="BE8" s="45" t="s">
        <v>87</v>
      </c>
      <c r="BF8" s="42">
        <v>2</v>
      </c>
      <c r="BG8" s="45" t="s">
        <v>84</v>
      </c>
      <c r="BH8" s="65">
        <v>0.05</v>
      </c>
      <c r="BJ8" t="s">
        <v>38</v>
      </c>
      <c r="BK8" s="42">
        <v>0</v>
      </c>
      <c r="BL8" s="45" t="s">
        <v>99</v>
      </c>
      <c r="BM8" s="42">
        <v>0</v>
      </c>
      <c r="BN8" s="45" t="s">
        <v>41</v>
      </c>
      <c r="BO8" s="62">
        <v>4.2000000000000003E-2</v>
      </c>
      <c r="BP8" s="47">
        <v>1</v>
      </c>
      <c r="BQ8" s="60" t="s">
        <v>41</v>
      </c>
      <c r="BR8" s="47">
        <v>1</v>
      </c>
      <c r="BS8" s="60" t="s">
        <v>42</v>
      </c>
      <c r="BT8" s="62">
        <v>5.0000000000000001E-3</v>
      </c>
    </row>
    <row r="9" spans="1:73" x14ac:dyDescent="0.2">
      <c r="B9" t="s">
        <v>37</v>
      </c>
      <c r="C9" s="42">
        <v>2</v>
      </c>
      <c r="D9" s="45" t="s">
        <v>88</v>
      </c>
      <c r="E9" s="42">
        <v>0</v>
      </c>
      <c r="F9" s="45" t="s">
        <v>39</v>
      </c>
      <c r="G9" s="42">
        <v>2</v>
      </c>
      <c r="H9" s="45" t="s">
        <v>40</v>
      </c>
      <c r="I9" s="116">
        <v>2</v>
      </c>
      <c r="J9" s="45" t="s">
        <v>155</v>
      </c>
      <c r="K9" s="63">
        <v>3.0000000000000001E-3</v>
      </c>
      <c r="L9" s="42" t="s">
        <v>43</v>
      </c>
      <c r="M9" s="42">
        <v>2</v>
      </c>
      <c r="N9" s="45" t="s">
        <v>88</v>
      </c>
      <c r="O9" s="42">
        <v>0</v>
      </c>
      <c r="P9" s="45" t="s">
        <v>39</v>
      </c>
      <c r="Q9" s="42">
        <v>2</v>
      </c>
      <c r="R9" s="45" t="s">
        <v>40</v>
      </c>
      <c r="S9" s="63">
        <v>3.0000000000000001E-3</v>
      </c>
      <c r="T9" s="42" t="s">
        <v>43</v>
      </c>
      <c r="U9" s="42">
        <v>0</v>
      </c>
      <c r="V9" s="45" t="s">
        <v>42</v>
      </c>
      <c r="W9" s="42">
        <v>2</v>
      </c>
      <c r="X9" s="45" t="s">
        <v>88</v>
      </c>
      <c r="Y9" s="63">
        <v>6.0000000000000001E-3</v>
      </c>
      <c r="Z9" s="42" t="s">
        <v>43</v>
      </c>
      <c r="AA9" s="42">
        <v>3</v>
      </c>
      <c r="AB9" s="45" t="s">
        <v>86</v>
      </c>
      <c r="AC9" s="42">
        <v>5</v>
      </c>
      <c r="AD9" s="45" t="s">
        <v>85</v>
      </c>
      <c r="AE9" s="44">
        <v>0.113</v>
      </c>
      <c r="AF9" s="42" t="s">
        <v>43</v>
      </c>
      <c r="AG9" s="42">
        <v>0</v>
      </c>
      <c r="AH9" s="45" t="s">
        <v>99</v>
      </c>
      <c r="AI9" s="42">
        <v>0</v>
      </c>
      <c r="AJ9" s="45" t="s">
        <v>100</v>
      </c>
      <c r="AK9" s="62">
        <v>4.9000000000000002E-2</v>
      </c>
      <c r="AL9" s="42" t="s">
        <v>43</v>
      </c>
      <c r="AM9" s="47">
        <v>2</v>
      </c>
      <c r="AN9" s="60" t="s">
        <v>88</v>
      </c>
      <c r="AO9" s="47">
        <v>3</v>
      </c>
      <c r="AP9" s="60" t="s">
        <v>101</v>
      </c>
      <c r="AQ9" s="62">
        <v>1.4E-2</v>
      </c>
      <c r="AR9" s="42" t="s">
        <v>43</v>
      </c>
      <c r="AS9" s="42"/>
      <c r="AX9" s="8" t="s">
        <v>115</v>
      </c>
      <c r="BJ9" s="8" t="s">
        <v>115</v>
      </c>
    </row>
    <row r="10" spans="1:73" x14ac:dyDescent="0.2">
      <c r="B10" t="s">
        <v>38</v>
      </c>
      <c r="C10" s="42">
        <v>1</v>
      </c>
      <c r="D10" s="45" t="s">
        <v>41</v>
      </c>
      <c r="E10" s="42">
        <v>0</v>
      </c>
      <c r="F10" s="45" t="s">
        <v>41</v>
      </c>
      <c r="G10" s="42">
        <v>1</v>
      </c>
      <c r="H10" s="45" t="s">
        <v>42</v>
      </c>
      <c r="I10" s="116">
        <v>1</v>
      </c>
      <c r="J10" s="45" t="s">
        <v>156</v>
      </c>
      <c r="K10" s="63">
        <v>1E-3</v>
      </c>
      <c r="L10" s="42" t="s">
        <v>43</v>
      </c>
      <c r="M10" s="42">
        <v>1</v>
      </c>
      <c r="N10" s="45" t="s">
        <v>42</v>
      </c>
      <c r="O10" s="42">
        <v>0</v>
      </c>
      <c r="P10" s="45" t="s">
        <v>41</v>
      </c>
      <c r="Q10" s="42">
        <v>1</v>
      </c>
      <c r="R10" s="45" t="s">
        <v>42</v>
      </c>
      <c r="S10" s="63">
        <v>1E-3</v>
      </c>
      <c r="T10" s="42" t="s">
        <v>43</v>
      </c>
      <c r="U10" s="42">
        <v>0</v>
      </c>
      <c r="V10" s="45" t="s">
        <v>41</v>
      </c>
      <c r="W10" s="42">
        <v>1</v>
      </c>
      <c r="X10" s="45" t="s">
        <v>42</v>
      </c>
      <c r="Y10" s="63">
        <v>4.0000000000000001E-3</v>
      </c>
      <c r="Z10" s="42" t="s">
        <v>43</v>
      </c>
      <c r="AA10" s="42">
        <v>1</v>
      </c>
      <c r="AB10" s="45" t="s">
        <v>87</v>
      </c>
      <c r="AC10" s="42">
        <v>2</v>
      </c>
      <c r="AD10" s="45" t="s">
        <v>84</v>
      </c>
      <c r="AE10" s="65">
        <v>0.05</v>
      </c>
      <c r="AF10" s="42" t="s">
        <v>43</v>
      </c>
      <c r="AG10" s="42">
        <v>0</v>
      </c>
      <c r="AH10" s="45" t="s">
        <v>99</v>
      </c>
      <c r="AI10" s="42">
        <v>0</v>
      </c>
      <c r="AJ10" s="45" t="s">
        <v>41</v>
      </c>
      <c r="AK10" s="62">
        <v>4.2000000000000003E-2</v>
      </c>
      <c r="AL10" s="42" t="s">
        <v>43</v>
      </c>
      <c r="AM10" s="47">
        <v>1</v>
      </c>
      <c r="AN10" s="60" t="s">
        <v>41</v>
      </c>
      <c r="AO10" s="47">
        <v>1</v>
      </c>
      <c r="AP10" s="60" t="s">
        <v>42</v>
      </c>
      <c r="AQ10" s="62">
        <v>5.0000000000000001E-3</v>
      </c>
      <c r="AR10" s="42" t="s">
        <v>43</v>
      </c>
      <c r="AS10" s="42"/>
      <c r="AX10" t="s">
        <v>116</v>
      </c>
      <c r="AY10" s="42">
        <v>6.1</v>
      </c>
      <c r="AZ10" s="45">
        <v>0.95</v>
      </c>
      <c r="BA10" s="42">
        <v>6.8</v>
      </c>
      <c r="BB10" s="45">
        <v>0.95</v>
      </c>
      <c r="BC10" s="63" t="s">
        <v>46</v>
      </c>
      <c r="BD10" s="42">
        <v>7.5</v>
      </c>
      <c r="BE10" s="45">
        <v>1.1000000000000001</v>
      </c>
      <c r="BF10" s="42">
        <v>8</v>
      </c>
      <c r="BG10" s="45">
        <v>1.2</v>
      </c>
      <c r="BH10" s="44">
        <v>0.17599999999999999</v>
      </c>
      <c r="BJ10" t="s">
        <v>116</v>
      </c>
      <c r="BK10" s="55">
        <v>6.0265000000000004</v>
      </c>
      <c r="BL10" s="58">
        <v>1.13341</v>
      </c>
      <c r="BM10" s="55">
        <v>6.6885000000000003</v>
      </c>
      <c r="BN10" s="58">
        <v>1.19309</v>
      </c>
      <c r="BO10" s="64">
        <v>6.0000000000000001E-3</v>
      </c>
      <c r="BP10" s="55">
        <v>6.4570999999999996</v>
      </c>
      <c r="BQ10" s="58">
        <v>1.03975</v>
      </c>
      <c r="BR10" s="55">
        <v>7.1158999999999999</v>
      </c>
      <c r="BS10" s="58">
        <v>1</v>
      </c>
      <c r="BT10" s="63" t="s">
        <v>46</v>
      </c>
    </row>
    <row r="11" spans="1:73" x14ac:dyDescent="0.2">
      <c r="A11" s="8" t="s">
        <v>44</v>
      </c>
      <c r="C11" s="42"/>
      <c r="D11" s="45"/>
      <c r="E11" s="42"/>
      <c r="F11" s="45"/>
      <c r="G11" s="42"/>
      <c r="H11" s="45"/>
      <c r="I11" s="116"/>
      <c r="J11" s="45"/>
      <c r="K11" s="44"/>
      <c r="L11" s="42"/>
      <c r="M11" s="42"/>
      <c r="N11" s="42"/>
      <c r="O11" s="42"/>
      <c r="P11" s="45"/>
      <c r="Q11" s="42"/>
      <c r="R11" s="42"/>
      <c r="S11" s="44"/>
      <c r="T11" s="42"/>
      <c r="U11" s="42"/>
      <c r="V11" s="45"/>
      <c r="W11" s="42"/>
      <c r="X11" s="45"/>
      <c r="Y11" s="42"/>
      <c r="Z11" s="42"/>
      <c r="AA11" s="42"/>
      <c r="AB11" s="45"/>
      <c r="AC11" s="42"/>
      <c r="AD11" s="45"/>
      <c r="AE11" s="42"/>
      <c r="AF11" s="42"/>
      <c r="AG11" s="42"/>
      <c r="AH11" s="45"/>
      <c r="AI11" s="42"/>
      <c r="AJ11" s="45"/>
      <c r="AK11" s="42"/>
      <c r="AL11" s="42"/>
      <c r="AM11" s="42"/>
      <c r="AN11" s="45"/>
      <c r="AO11" s="42"/>
      <c r="AP11" s="45"/>
      <c r="AQ11" s="42"/>
      <c r="AR11" s="42"/>
      <c r="AS11" s="42"/>
      <c r="AX11" t="s">
        <v>117</v>
      </c>
      <c r="AY11" s="42">
        <v>8.5</v>
      </c>
      <c r="AZ11" s="45">
        <v>1.2</v>
      </c>
      <c r="BA11" s="42">
        <v>9</v>
      </c>
      <c r="BB11" s="45">
        <v>1.2</v>
      </c>
      <c r="BC11" s="63">
        <v>2E-3</v>
      </c>
      <c r="BD11" s="42">
        <v>10.1</v>
      </c>
      <c r="BE11" s="45">
        <v>1.3</v>
      </c>
      <c r="BF11" s="42">
        <v>10.4</v>
      </c>
      <c r="BG11" s="45">
        <v>1.7</v>
      </c>
      <c r="BH11" s="44">
        <v>0.57599999999999996</v>
      </c>
      <c r="BJ11" t="s">
        <v>117</v>
      </c>
      <c r="BK11" s="55">
        <v>8.1155000000000008</v>
      </c>
      <c r="BL11" s="58">
        <v>1.5961799999999999</v>
      </c>
      <c r="BM11" s="55">
        <v>8.4779</v>
      </c>
      <c r="BN11" s="58">
        <v>1.26193</v>
      </c>
      <c r="BO11" s="49">
        <v>0.217</v>
      </c>
      <c r="BP11" s="55">
        <v>9.1507000000000005</v>
      </c>
      <c r="BQ11" s="58">
        <v>1.03975</v>
      </c>
      <c r="BR11" s="55">
        <v>9.7246000000000006</v>
      </c>
      <c r="BS11" s="58">
        <v>1.3</v>
      </c>
      <c r="BT11" s="64">
        <v>3.0000000000000001E-3</v>
      </c>
    </row>
    <row r="12" spans="1:73" x14ac:dyDescent="0.2">
      <c r="A12" s="9" t="s">
        <v>51</v>
      </c>
      <c r="C12" s="42"/>
      <c r="D12" s="45"/>
      <c r="E12" s="42"/>
      <c r="F12" s="45"/>
      <c r="G12" s="42"/>
      <c r="H12" s="45"/>
      <c r="I12" s="116"/>
      <c r="J12" s="45"/>
      <c r="K12" s="44"/>
      <c r="L12" s="42"/>
      <c r="M12" s="42"/>
      <c r="N12" s="42"/>
      <c r="O12" s="42"/>
      <c r="P12" s="45"/>
      <c r="Q12" s="42"/>
      <c r="R12" s="42"/>
      <c r="S12" s="44"/>
      <c r="T12" s="42"/>
      <c r="U12" s="42"/>
      <c r="V12" s="45"/>
      <c r="W12" s="42"/>
      <c r="X12" s="45"/>
      <c r="Y12" s="42"/>
      <c r="Z12" s="42"/>
      <c r="AA12" s="42"/>
      <c r="AB12" s="45"/>
      <c r="AC12" s="42"/>
      <c r="AD12" s="45"/>
      <c r="AE12" s="42"/>
      <c r="AF12" s="42"/>
      <c r="AG12" s="42"/>
      <c r="AH12" s="45"/>
      <c r="AI12" s="42"/>
      <c r="AJ12" s="45"/>
      <c r="AK12" s="42"/>
      <c r="AL12" s="42"/>
      <c r="AM12" s="42"/>
      <c r="AN12" s="45"/>
      <c r="AO12" s="42"/>
      <c r="AP12" s="45"/>
      <c r="AQ12" s="42"/>
      <c r="AR12" s="42"/>
      <c r="AS12" s="42"/>
      <c r="BK12" s="42"/>
      <c r="BL12" s="43"/>
      <c r="BM12" s="42"/>
      <c r="BN12" s="43"/>
      <c r="BO12" s="56"/>
      <c r="BP12" s="42"/>
      <c r="BQ12" s="42"/>
      <c r="BR12" s="43"/>
      <c r="BS12" s="42"/>
      <c r="BT12" s="43"/>
      <c r="BU12" s="42"/>
    </row>
    <row r="13" spans="1:73" x14ac:dyDescent="0.2">
      <c r="B13" t="s">
        <v>50</v>
      </c>
      <c r="C13" s="66">
        <v>6.63</v>
      </c>
      <c r="D13" s="45">
        <v>1.1000000000000001</v>
      </c>
      <c r="E13" s="42">
        <v>6.3</v>
      </c>
      <c r="F13" s="45">
        <v>1.1000000000000001</v>
      </c>
      <c r="G13" s="42">
        <v>7</v>
      </c>
      <c r="H13" s="45">
        <v>1.1000000000000001</v>
      </c>
      <c r="I13" s="120">
        <v>0.66042000000000001</v>
      </c>
      <c r="J13" s="105" t="s">
        <v>153</v>
      </c>
      <c r="K13" s="63" t="s">
        <v>46</v>
      </c>
      <c r="L13" s="42" t="s">
        <v>52</v>
      </c>
      <c r="M13" s="66">
        <v>6.63</v>
      </c>
      <c r="N13" s="45">
        <v>1.1000000000000001</v>
      </c>
      <c r="O13" s="42">
        <v>6.3</v>
      </c>
      <c r="P13" s="45">
        <v>1.1000000000000001</v>
      </c>
      <c r="Q13" s="42">
        <v>6.9</v>
      </c>
      <c r="R13" s="45">
        <v>1.1000000000000001</v>
      </c>
      <c r="S13" s="63" t="s">
        <v>46</v>
      </c>
      <c r="T13" s="42" t="s">
        <v>52</v>
      </c>
      <c r="U13" s="42">
        <v>6.1</v>
      </c>
      <c r="V13" s="45">
        <v>0.95</v>
      </c>
      <c r="W13" s="42">
        <v>6.8</v>
      </c>
      <c r="X13" s="45">
        <v>0.95</v>
      </c>
      <c r="Y13" s="63" t="s">
        <v>46</v>
      </c>
      <c r="Z13" s="42" t="s">
        <v>52</v>
      </c>
      <c r="AA13" s="42">
        <v>7.5</v>
      </c>
      <c r="AB13" s="45">
        <v>1.1000000000000001</v>
      </c>
      <c r="AC13" s="42">
        <v>8</v>
      </c>
      <c r="AD13" s="45">
        <v>1.2</v>
      </c>
      <c r="AE13" s="44">
        <v>0.17599999999999999</v>
      </c>
      <c r="AF13" s="42" t="s">
        <v>52</v>
      </c>
      <c r="AG13" s="55">
        <v>6.0265000000000004</v>
      </c>
      <c r="AH13" s="58">
        <v>1.13341</v>
      </c>
      <c r="AI13" s="55">
        <v>6.6885000000000003</v>
      </c>
      <c r="AJ13" s="58">
        <v>1.19309</v>
      </c>
      <c r="AK13" s="64">
        <v>6.0000000000000001E-3</v>
      </c>
      <c r="AL13" s="42" t="s">
        <v>52</v>
      </c>
      <c r="AM13" s="55">
        <v>6.4570999999999996</v>
      </c>
      <c r="AN13" s="58">
        <v>1.03975</v>
      </c>
      <c r="AO13" s="55">
        <v>7.1158999999999999</v>
      </c>
      <c r="AP13" s="58">
        <v>1</v>
      </c>
      <c r="AQ13" s="63" t="s">
        <v>46</v>
      </c>
      <c r="AR13" s="42" t="s">
        <v>52</v>
      </c>
      <c r="AS13" s="42"/>
      <c r="BK13" s="42"/>
      <c r="BL13" s="43"/>
      <c r="BM13" s="42"/>
      <c r="BN13" s="43"/>
      <c r="BO13" s="42"/>
      <c r="BP13" s="42"/>
      <c r="BQ13" s="42"/>
      <c r="BR13" s="43"/>
      <c r="BS13" s="42"/>
      <c r="BT13" s="43"/>
      <c r="BU13" s="56"/>
    </row>
    <row r="14" spans="1:73" x14ac:dyDescent="0.2">
      <c r="B14" t="s">
        <v>47</v>
      </c>
      <c r="C14" s="42">
        <f t="shared" ref="C14:C16" si="1">E14+G14</f>
        <v>12</v>
      </c>
      <c r="D14" s="43">
        <f t="shared" ref="D14:D16" si="2">C14/C$5</f>
        <v>4.5977011494252873E-2</v>
      </c>
      <c r="E14" s="42">
        <v>7</v>
      </c>
      <c r="F14" s="43">
        <f t="shared" ref="F14:F16" si="3">E14/E$5</f>
        <v>5.4263565891472867E-2</v>
      </c>
      <c r="G14" s="42">
        <v>5</v>
      </c>
      <c r="H14" s="43">
        <f t="shared" ref="H14:H16" si="4">G14/G$5</f>
        <v>3.787878787878788E-2</v>
      </c>
      <c r="I14" s="122">
        <v>-1.6379999999999999E-2</v>
      </c>
      <c r="J14" s="45" t="s">
        <v>141</v>
      </c>
      <c r="K14" s="44">
        <v>0.56799999999999995</v>
      </c>
      <c r="L14" s="42" t="s">
        <v>81</v>
      </c>
      <c r="M14" s="42">
        <f t="shared" ref="M14:M16" si="5">O14+Q14</f>
        <v>11</v>
      </c>
      <c r="N14" s="43">
        <f t="shared" ref="N14:N16" si="6">M14/M$5</f>
        <v>4.2801556420233464E-2</v>
      </c>
      <c r="O14" s="42">
        <v>6</v>
      </c>
      <c r="P14" s="43">
        <f t="shared" ref="P14:P16" si="7">O14/O$5</f>
        <v>4.7619047619047616E-2</v>
      </c>
      <c r="Q14" s="42">
        <v>5</v>
      </c>
      <c r="R14" s="43">
        <f t="shared" ref="R14:R16" si="8">Q14/Q$5</f>
        <v>3.8167938931297711E-2</v>
      </c>
      <c r="S14" s="44">
        <v>0.76600000000000001</v>
      </c>
      <c r="T14" s="42" t="s">
        <v>81</v>
      </c>
      <c r="U14" s="42">
        <v>4</v>
      </c>
      <c r="V14" s="43">
        <f t="shared" ref="V14:V16" si="9">U14/U$5</f>
        <v>3.7037037037037035E-2</v>
      </c>
      <c r="W14" s="42">
        <v>4</v>
      </c>
      <c r="X14" s="43">
        <f t="shared" ref="X14:X16" si="10">W14/W$5</f>
        <v>3.6036036036036036E-2</v>
      </c>
      <c r="Y14" s="44">
        <v>0.97</v>
      </c>
      <c r="Z14" s="42" t="s">
        <v>33</v>
      </c>
      <c r="AA14" s="47">
        <v>3</v>
      </c>
      <c r="AB14" s="43">
        <f t="shared" ref="AB14:AB16" si="11">AA14/AA$5</f>
        <v>0.14285714285714285</v>
      </c>
      <c r="AC14" s="47">
        <v>1</v>
      </c>
      <c r="AD14" s="43">
        <f t="shared" ref="AD14:AD16" si="12">AC14/AC$5</f>
        <v>4.7619047619047616E-2</v>
      </c>
      <c r="AE14" s="48">
        <v>0.28999999999999998</v>
      </c>
      <c r="AF14" s="42" t="s">
        <v>81</v>
      </c>
      <c r="AG14" s="42">
        <v>1</v>
      </c>
      <c r="AH14" s="43">
        <f t="shared" ref="AH14:AH22" si="13">AG14/AG$5</f>
        <v>2.0833333333333332E-2</v>
      </c>
      <c r="AI14" s="42">
        <v>2</v>
      </c>
      <c r="AJ14" s="43">
        <f t="shared" ref="AJ14:AJ22" si="14">AI14/AI$5</f>
        <v>4.0816326530612242E-2</v>
      </c>
      <c r="AK14" s="56">
        <v>1</v>
      </c>
      <c r="AL14" s="42" t="s">
        <v>81</v>
      </c>
      <c r="AM14" s="42">
        <v>6</v>
      </c>
      <c r="AN14" s="43">
        <f t="shared" ref="AN14:AN16" si="15">AM14/AM$5</f>
        <v>7.407407407407407E-2</v>
      </c>
      <c r="AO14" s="42">
        <v>3</v>
      </c>
      <c r="AP14" s="43">
        <f t="shared" ref="AP14:AP16" si="16">AO14/AO$5</f>
        <v>3.614457831325301E-2</v>
      </c>
      <c r="AQ14" s="42">
        <v>0.32500000000000001</v>
      </c>
      <c r="AR14" s="42" t="s">
        <v>81</v>
      </c>
      <c r="AS14" s="42"/>
      <c r="AT14" s="52"/>
      <c r="AU14" s="40"/>
      <c r="AV14" s="52"/>
      <c r="AW14" s="52"/>
      <c r="AX14" s="40"/>
      <c r="AY14" s="52"/>
      <c r="BK14" s="50"/>
      <c r="BL14" s="59"/>
      <c r="BM14" s="50"/>
      <c r="BN14" s="59"/>
      <c r="BO14" s="42"/>
      <c r="BP14" s="42"/>
      <c r="BQ14" s="50"/>
      <c r="BR14" s="59"/>
      <c r="BS14" s="50"/>
      <c r="BT14" s="59"/>
      <c r="BU14" s="42"/>
    </row>
    <row r="15" spans="1:73" x14ac:dyDescent="0.2">
      <c r="B15" t="s">
        <v>48</v>
      </c>
      <c r="C15" s="42">
        <f t="shared" si="1"/>
        <v>5</v>
      </c>
      <c r="D15" s="43">
        <f t="shared" si="2"/>
        <v>1.9157088122605363E-2</v>
      </c>
      <c r="E15" s="42">
        <v>3</v>
      </c>
      <c r="F15" s="43">
        <f t="shared" si="3"/>
        <v>2.3255813953488372E-2</v>
      </c>
      <c r="G15" s="42">
        <v>2</v>
      </c>
      <c r="H15" s="43">
        <f t="shared" si="4"/>
        <v>1.5151515151515152E-2</v>
      </c>
      <c r="I15" s="122">
        <v>-8.0999999999999996E-3</v>
      </c>
      <c r="J15" s="45" t="s">
        <v>142</v>
      </c>
      <c r="K15" s="44">
        <v>0.68100000000000005</v>
      </c>
      <c r="L15" s="42" t="s">
        <v>81</v>
      </c>
      <c r="M15" s="42">
        <f t="shared" si="5"/>
        <v>4</v>
      </c>
      <c r="N15" s="43">
        <f t="shared" si="6"/>
        <v>1.556420233463035E-2</v>
      </c>
      <c r="O15" s="42">
        <v>2</v>
      </c>
      <c r="P15" s="43">
        <f t="shared" si="7"/>
        <v>1.5873015873015872E-2</v>
      </c>
      <c r="Q15" s="42">
        <v>2</v>
      </c>
      <c r="R15" s="43">
        <f t="shared" si="8"/>
        <v>1.5267175572519083E-2</v>
      </c>
      <c r="S15" s="44">
        <v>1</v>
      </c>
      <c r="T15" s="42" t="s">
        <v>81</v>
      </c>
      <c r="U15" s="42">
        <v>3</v>
      </c>
      <c r="V15" s="43">
        <f t="shared" si="9"/>
        <v>2.7777777777777776E-2</v>
      </c>
      <c r="W15" s="42">
        <v>2</v>
      </c>
      <c r="X15" s="43">
        <f t="shared" si="10"/>
        <v>1.8018018018018018E-2</v>
      </c>
      <c r="Y15" s="44">
        <v>0.63</v>
      </c>
      <c r="Z15" s="42" t="s">
        <v>81</v>
      </c>
      <c r="AA15" s="47">
        <v>0</v>
      </c>
      <c r="AB15" s="43">
        <f t="shared" si="11"/>
        <v>0</v>
      </c>
      <c r="AC15" s="47">
        <v>0</v>
      </c>
      <c r="AD15" s="43">
        <f t="shared" si="12"/>
        <v>0</v>
      </c>
      <c r="AE15" s="46" t="s">
        <v>112</v>
      </c>
      <c r="AF15" s="46" t="s">
        <v>112</v>
      </c>
      <c r="AG15" s="42">
        <v>1</v>
      </c>
      <c r="AH15" s="43">
        <f t="shared" si="13"/>
        <v>2.0833333333333332E-2</v>
      </c>
      <c r="AI15" s="42">
        <v>1</v>
      </c>
      <c r="AJ15" s="43">
        <f t="shared" si="14"/>
        <v>2.0408163265306121E-2</v>
      </c>
      <c r="AK15" s="56">
        <v>1</v>
      </c>
      <c r="AL15" s="42" t="s">
        <v>81</v>
      </c>
      <c r="AM15" s="42">
        <v>2</v>
      </c>
      <c r="AN15" s="43">
        <f t="shared" si="15"/>
        <v>2.4691358024691357E-2</v>
      </c>
      <c r="AO15" s="42">
        <v>1</v>
      </c>
      <c r="AP15" s="43">
        <f t="shared" si="16"/>
        <v>1.2048192771084338E-2</v>
      </c>
      <c r="AQ15" s="42">
        <v>0.61799999999999999</v>
      </c>
      <c r="AR15" s="42" t="s">
        <v>81</v>
      </c>
      <c r="AS15" s="42"/>
      <c r="AT15" s="52"/>
      <c r="AU15" s="40"/>
      <c r="AV15" s="52"/>
      <c r="AW15" s="52"/>
      <c r="BK15" s="42"/>
      <c r="BL15" s="43"/>
      <c r="BM15" s="42"/>
      <c r="BN15" s="45"/>
      <c r="BO15" s="57"/>
      <c r="BP15" s="50"/>
      <c r="BQ15" s="42"/>
      <c r="BR15" s="45"/>
      <c r="BS15" s="42"/>
      <c r="BT15" s="45"/>
      <c r="BU15" s="42"/>
    </row>
    <row r="16" spans="1:73" x14ac:dyDescent="0.2">
      <c r="B16" t="s">
        <v>49</v>
      </c>
      <c r="C16" s="42">
        <f t="shared" si="1"/>
        <v>2</v>
      </c>
      <c r="D16" s="43">
        <f t="shared" si="2"/>
        <v>7.6628352490421452E-3</v>
      </c>
      <c r="E16" s="42">
        <v>1</v>
      </c>
      <c r="F16" s="43">
        <f t="shared" si="3"/>
        <v>7.7519379844961239E-3</v>
      </c>
      <c r="G16" s="42">
        <v>1</v>
      </c>
      <c r="H16" s="43">
        <f t="shared" si="4"/>
        <v>7.575757575757576E-3</v>
      </c>
      <c r="I16" s="122">
        <v>-1.8000000000000001E-4</v>
      </c>
      <c r="J16" s="60" t="s">
        <v>143</v>
      </c>
      <c r="K16" s="44">
        <v>1</v>
      </c>
      <c r="L16" s="42" t="s">
        <v>81</v>
      </c>
      <c r="M16" s="42">
        <f t="shared" si="5"/>
        <v>2</v>
      </c>
      <c r="N16" s="43">
        <f t="shared" si="6"/>
        <v>7.7821011673151752E-3</v>
      </c>
      <c r="O16" s="42">
        <v>1</v>
      </c>
      <c r="P16" s="43">
        <f t="shared" si="7"/>
        <v>7.9365079365079361E-3</v>
      </c>
      <c r="Q16" s="42">
        <v>1</v>
      </c>
      <c r="R16" s="43">
        <f t="shared" si="8"/>
        <v>7.6335877862595417E-3</v>
      </c>
      <c r="S16" s="44">
        <v>1</v>
      </c>
      <c r="T16" s="42" t="s">
        <v>81</v>
      </c>
      <c r="U16" s="42">
        <v>1</v>
      </c>
      <c r="V16" s="43">
        <f t="shared" si="9"/>
        <v>9.2592592592592587E-3</v>
      </c>
      <c r="W16" s="42">
        <v>1</v>
      </c>
      <c r="X16" s="43">
        <f t="shared" si="10"/>
        <v>9.0090090090090089E-3</v>
      </c>
      <c r="Y16" s="44">
        <v>0.98</v>
      </c>
      <c r="Z16" s="42" t="s">
        <v>81</v>
      </c>
      <c r="AA16" s="47">
        <v>0</v>
      </c>
      <c r="AB16" s="43">
        <f t="shared" si="11"/>
        <v>0</v>
      </c>
      <c r="AC16" s="47">
        <v>0</v>
      </c>
      <c r="AD16" s="43">
        <f t="shared" si="12"/>
        <v>0</v>
      </c>
      <c r="AE16" s="46" t="s">
        <v>112</v>
      </c>
      <c r="AF16" s="46" t="s">
        <v>112</v>
      </c>
      <c r="AG16" s="42">
        <v>0</v>
      </c>
      <c r="AH16" s="43">
        <f t="shared" si="13"/>
        <v>0</v>
      </c>
      <c r="AI16" s="42">
        <v>0</v>
      </c>
      <c r="AJ16" s="43">
        <f t="shared" si="14"/>
        <v>0</v>
      </c>
      <c r="AK16" s="46" t="s">
        <v>112</v>
      </c>
      <c r="AL16" s="46" t="s">
        <v>112</v>
      </c>
      <c r="AM16" s="42">
        <v>1</v>
      </c>
      <c r="AN16" s="43">
        <f t="shared" si="15"/>
        <v>1.2345679012345678E-2</v>
      </c>
      <c r="AO16" s="42">
        <v>1</v>
      </c>
      <c r="AP16" s="43">
        <f t="shared" si="16"/>
        <v>1.2048192771084338E-2</v>
      </c>
      <c r="AQ16" s="56">
        <v>1</v>
      </c>
      <c r="AR16" s="42" t="s">
        <v>81</v>
      </c>
      <c r="AS16" s="42"/>
      <c r="AT16" s="52"/>
      <c r="AU16" s="40"/>
      <c r="AV16" s="52"/>
      <c r="AW16" s="52"/>
      <c r="BI16" s="6"/>
      <c r="BK16" s="55"/>
      <c r="BL16" s="58"/>
      <c r="BM16" s="55"/>
      <c r="BN16" s="58"/>
      <c r="BO16" s="49"/>
      <c r="BP16" s="42"/>
      <c r="BQ16" s="55"/>
      <c r="BR16" s="58"/>
      <c r="BS16" s="55"/>
      <c r="BT16" s="58"/>
      <c r="BU16" s="64"/>
    </row>
    <row r="17" spans="1:61" x14ac:dyDescent="0.2">
      <c r="B17" t="s">
        <v>74</v>
      </c>
      <c r="C17" s="42">
        <v>0.86</v>
      </c>
      <c r="D17" s="43" t="s">
        <v>110</v>
      </c>
      <c r="E17" s="42">
        <v>0.86</v>
      </c>
      <c r="F17" s="43" t="s">
        <v>77</v>
      </c>
      <c r="G17" s="42">
        <v>0.9</v>
      </c>
      <c r="H17" s="43" t="s">
        <v>78</v>
      </c>
      <c r="I17" s="117">
        <v>0.04</v>
      </c>
      <c r="J17" s="43" t="s">
        <v>157</v>
      </c>
      <c r="K17" s="46">
        <v>0.66</v>
      </c>
      <c r="L17" s="42" t="s">
        <v>43</v>
      </c>
      <c r="M17" s="42">
        <v>0.87</v>
      </c>
      <c r="N17" s="43" t="s">
        <v>110</v>
      </c>
      <c r="O17" s="42">
        <v>0.85</v>
      </c>
      <c r="P17" s="43" t="s">
        <v>123</v>
      </c>
      <c r="Q17" s="42">
        <v>0.92</v>
      </c>
      <c r="R17" s="43" t="s">
        <v>91</v>
      </c>
      <c r="S17" s="44">
        <v>0.61699999999999999</v>
      </c>
      <c r="T17" s="42" t="s">
        <v>43</v>
      </c>
      <c r="U17" s="42">
        <v>0.77</v>
      </c>
      <c r="V17" s="43" t="s">
        <v>89</v>
      </c>
      <c r="W17" s="50">
        <v>0.86009999999999998</v>
      </c>
      <c r="X17" s="45" t="s">
        <v>91</v>
      </c>
      <c r="Y17" s="44">
        <v>0.23300000000000001</v>
      </c>
      <c r="Z17" s="42" t="s">
        <v>43</v>
      </c>
      <c r="AA17" s="49">
        <v>1.24</v>
      </c>
      <c r="AB17" s="45" t="s">
        <v>93</v>
      </c>
      <c r="AC17" s="50">
        <v>1.0630999999999999</v>
      </c>
      <c r="AD17" s="45" t="s">
        <v>95</v>
      </c>
      <c r="AE17" s="44">
        <v>9.9000000000000005E-2</v>
      </c>
      <c r="AF17" s="42" t="s">
        <v>43</v>
      </c>
      <c r="AG17" s="50">
        <v>0.63629999999999998</v>
      </c>
      <c r="AH17" s="59" t="s">
        <v>102</v>
      </c>
      <c r="AI17" s="50">
        <v>0.68969999999999998</v>
      </c>
      <c r="AJ17" s="59" t="s">
        <v>104</v>
      </c>
      <c r="AK17" s="42">
        <v>0.78900000000000003</v>
      </c>
      <c r="AL17" s="42" t="s">
        <v>43</v>
      </c>
      <c r="AM17" s="50">
        <v>1.022</v>
      </c>
      <c r="AN17" s="59" t="s">
        <v>106</v>
      </c>
      <c r="AO17" s="50">
        <v>1.0971</v>
      </c>
      <c r="AP17" s="59" t="s">
        <v>108</v>
      </c>
      <c r="AQ17" s="42">
        <v>0.94</v>
      </c>
      <c r="AR17" s="42" t="s">
        <v>43</v>
      </c>
      <c r="AS17" s="42"/>
      <c r="AT17" s="52"/>
      <c r="AU17" s="40"/>
      <c r="AV17" s="52"/>
      <c r="AW17" s="52"/>
      <c r="BI17" s="6"/>
    </row>
    <row r="18" spans="1:61" x14ac:dyDescent="0.2">
      <c r="A18" s="9" t="s">
        <v>53</v>
      </c>
      <c r="C18" s="42"/>
      <c r="D18" s="45"/>
      <c r="E18" s="42"/>
      <c r="F18" s="45"/>
      <c r="G18" s="42"/>
      <c r="H18" s="45"/>
      <c r="I18" s="116"/>
      <c r="J18" s="45"/>
      <c r="K18" s="44"/>
      <c r="L18" s="42"/>
      <c r="M18" s="42"/>
      <c r="N18" s="42"/>
      <c r="O18" s="42"/>
      <c r="P18" s="45"/>
      <c r="Q18" s="42"/>
      <c r="R18" s="42"/>
      <c r="S18" s="44"/>
      <c r="T18" s="42"/>
      <c r="U18" s="42"/>
      <c r="V18" s="45"/>
      <c r="W18" s="42"/>
      <c r="X18" s="45"/>
      <c r="Y18" s="42"/>
      <c r="Z18" s="42"/>
      <c r="AA18" s="42"/>
      <c r="AB18" s="45"/>
      <c r="AC18" s="42"/>
      <c r="AD18" s="45"/>
      <c r="AE18" s="42"/>
      <c r="AF18" s="42"/>
      <c r="AG18" s="42"/>
      <c r="AH18" s="43"/>
      <c r="AI18" s="42"/>
      <c r="AJ18" s="45"/>
      <c r="AK18" s="57"/>
      <c r="AL18" s="50"/>
      <c r="AM18" s="42"/>
      <c r="AN18" s="45"/>
      <c r="AO18" s="42"/>
      <c r="AP18" s="45"/>
      <c r="AQ18" s="42"/>
      <c r="AR18" s="42"/>
      <c r="AS18" s="42"/>
      <c r="AU18" s="52"/>
      <c r="AV18" s="52"/>
      <c r="AW18" s="52"/>
    </row>
    <row r="19" spans="1:61" x14ac:dyDescent="0.2">
      <c r="B19" t="s">
        <v>45</v>
      </c>
      <c r="C19" s="66">
        <v>8.9990000000000006</v>
      </c>
      <c r="D19" s="45">
        <v>1.4</v>
      </c>
      <c r="E19" s="42">
        <v>8.8000000000000007</v>
      </c>
      <c r="F19" s="45">
        <v>1.4</v>
      </c>
      <c r="G19" s="42">
        <v>9.1999999999999993</v>
      </c>
      <c r="H19" s="45">
        <v>1.4</v>
      </c>
      <c r="I19" s="120">
        <v>0.49356</v>
      </c>
      <c r="J19" s="105" t="s">
        <v>154</v>
      </c>
      <c r="K19" s="63">
        <v>6.0000000000000001E-3</v>
      </c>
      <c r="L19" s="42" t="s">
        <v>52</v>
      </c>
      <c r="M19" s="66">
        <v>8.9990000000000006</v>
      </c>
      <c r="N19" s="45">
        <v>1.4</v>
      </c>
      <c r="O19" s="42">
        <v>8.6999999999999993</v>
      </c>
      <c r="P19" s="45">
        <v>1.4</v>
      </c>
      <c r="Q19" s="42">
        <v>9.1999999999999993</v>
      </c>
      <c r="R19" s="45">
        <v>1.4</v>
      </c>
      <c r="S19" s="63">
        <v>3.0000000000000001E-3</v>
      </c>
      <c r="T19" s="42" t="s">
        <v>52</v>
      </c>
      <c r="U19" s="42">
        <v>8.5</v>
      </c>
      <c r="V19" s="45">
        <v>1.2</v>
      </c>
      <c r="W19" s="42">
        <v>9</v>
      </c>
      <c r="X19" s="45">
        <v>1.2</v>
      </c>
      <c r="Y19" s="63">
        <v>2E-3</v>
      </c>
      <c r="Z19" s="42" t="s">
        <v>52</v>
      </c>
      <c r="AA19" s="42">
        <v>10.1</v>
      </c>
      <c r="AB19" s="45">
        <v>1.3</v>
      </c>
      <c r="AC19" s="42">
        <v>10.4</v>
      </c>
      <c r="AD19" s="45">
        <v>1.7</v>
      </c>
      <c r="AE19" s="44">
        <v>0.57599999999999996</v>
      </c>
      <c r="AF19" s="42" t="s">
        <v>52</v>
      </c>
      <c r="AG19" s="55">
        <v>8.1155000000000008</v>
      </c>
      <c r="AH19" s="58">
        <v>1.5961799999999999</v>
      </c>
      <c r="AI19" s="55">
        <v>8.4779</v>
      </c>
      <c r="AJ19" s="58">
        <v>1.26193</v>
      </c>
      <c r="AK19" s="49">
        <v>0.217</v>
      </c>
      <c r="AL19" s="42" t="s">
        <v>52</v>
      </c>
      <c r="AM19" s="55">
        <v>9.1507000000000005</v>
      </c>
      <c r="AN19" s="58">
        <v>1.03975</v>
      </c>
      <c r="AO19" s="55">
        <v>9.7246000000000006</v>
      </c>
      <c r="AP19" s="58">
        <v>1.3</v>
      </c>
      <c r="AQ19" s="64">
        <v>3.0000000000000001E-3</v>
      </c>
      <c r="AR19" s="42" t="s">
        <v>52</v>
      </c>
      <c r="AS19" s="42"/>
      <c r="AT19" s="41"/>
      <c r="AU19" s="40"/>
      <c r="AV19" s="52"/>
      <c r="AW19" s="52"/>
    </row>
    <row r="20" spans="1:61" x14ac:dyDescent="0.2">
      <c r="B20" t="s">
        <v>47</v>
      </c>
      <c r="C20" s="42">
        <f t="shared" ref="C20:C22" si="17">E20+G20</f>
        <v>92</v>
      </c>
      <c r="D20" s="43">
        <f t="shared" ref="D20:D22" si="18">C20/C$5</f>
        <v>0.35249042145593867</v>
      </c>
      <c r="E20" s="42">
        <v>42</v>
      </c>
      <c r="F20" s="43">
        <f t="shared" ref="F20:F22" si="19">E20/E$5</f>
        <v>0.32558139534883723</v>
      </c>
      <c r="G20" s="42">
        <v>50</v>
      </c>
      <c r="H20" s="43">
        <f t="shared" ref="H20:H26" si="20">G20/G$5</f>
        <v>0.37878787878787878</v>
      </c>
      <c r="I20" s="122">
        <v>5.4989999999999997E-2</v>
      </c>
      <c r="J20" s="60" t="s">
        <v>144</v>
      </c>
      <c r="K20" s="46">
        <v>0.36</v>
      </c>
      <c r="L20" s="42" t="s">
        <v>33</v>
      </c>
      <c r="M20" s="42">
        <f t="shared" ref="M20:M22" si="21">O20+Q20</f>
        <v>90</v>
      </c>
      <c r="N20" s="43">
        <f t="shared" ref="N20:N22" si="22">M20/M$5</f>
        <v>0.35019455252918286</v>
      </c>
      <c r="O20" s="42">
        <v>41</v>
      </c>
      <c r="P20" s="43">
        <f t="shared" ref="P20:P22" si="23">O20/O$5</f>
        <v>0.32539682539682541</v>
      </c>
      <c r="Q20" s="42">
        <v>49</v>
      </c>
      <c r="R20" s="43">
        <f t="shared" ref="R20:R22" si="24">Q20/Q$5</f>
        <v>0.37404580152671757</v>
      </c>
      <c r="S20" s="44">
        <v>0.43</v>
      </c>
      <c r="T20" s="42" t="s">
        <v>33</v>
      </c>
      <c r="U20" s="42">
        <v>26</v>
      </c>
      <c r="V20" s="43">
        <f t="shared" ref="V20:X22" si="25">U20/U$5</f>
        <v>0.24074074074074073</v>
      </c>
      <c r="W20" s="42">
        <v>34</v>
      </c>
      <c r="X20" s="43">
        <f t="shared" si="25"/>
        <v>0.30630630630630629</v>
      </c>
      <c r="Y20" s="44">
        <v>0.28000000000000003</v>
      </c>
      <c r="Z20" s="42" t="s">
        <v>33</v>
      </c>
      <c r="AA20" s="42">
        <v>16</v>
      </c>
      <c r="AB20" s="43">
        <v>0</v>
      </c>
      <c r="AC20" s="42">
        <v>16</v>
      </c>
      <c r="AD20" s="43">
        <v>0</v>
      </c>
      <c r="AE20" s="46">
        <v>1</v>
      </c>
      <c r="AF20" s="42" t="s">
        <v>33</v>
      </c>
      <c r="AG20" s="42">
        <v>11</v>
      </c>
      <c r="AH20" s="43">
        <f t="shared" si="13"/>
        <v>0.22916666666666666</v>
      </c>
      <c r="AI20" s="42">
        <v>11</v>
      </c>
      <c r="AJ20" s="43">
        <f t="shared" si="14"/>
        <v>0.22448979591836735</v>
      </c>
      <c r="AK20" s="42">
        <v>0.95599999999999996</v>
      </c>
      <c r="AL20" s="42" t="s">
        <v>33</v>
      </c>
      <c r="AM20" s="42">
        <v>31</v>
      </c>
      <c r="AN20" s="43">
        <f>AM20/AM$5</f>
        <v>0.38271604938271603</v>
      </c>
      <c r="AO20" s="42">
        <v>39</v>
      </c>
      <c r="AP20" s="43">
        <f>AO20/AO$5</f>
        <v>0.46987951807228917</v>
      </c>
      <c r="AQ20" s="42">
        <v>0.251</v>
      </c>
      <c r="AR20" s="42" t="s">
        <v>33</v>
      </c>
      <c r="AS20" s="42"/>
      <c r="AT20" s="53"/>
      <c r="AU20" s="40"/>
      <c r="AV20" s="52"/>
      <c r="AW20" s="52"/>
    </row>
    <row r="21" spans="1:61" x14ac:dyDescent="0.2">
      <c r="B21" t="s">
        <v>48</v>
      </c>
      <c r="C21" s="42">
        <f t="shared" si="17"/>
        <v>0</v>
      </c>
      <c r="D21" s="43">
        <f t="shared" si="18"/>
        <v>0</v>
      </c>
      <c r="E21" s="42">
        <v>0</v>
      </c>
      <c r="F21" s="43">
        <f t="shared" si="19"/>
        <v>0</v>
      </c>
      <c r="G21" s="42">
        <v>0</v>
      </c>
      <c r="H21" s="43">
        <f t="shared" si="20"/>
        <v>0</v>
      </c>
      <c r="I21" s="118" t="s">
        <v>112</v>
      </c>
      <c r="J21" s="119" t="s">
        <v>112</v>
      </c>
      <c r="K21" s="46" t="s">
        <v>112</v>
      </c>
      <c r="L21" s="46" t="s">
        <v>112</v>
      </c>
      <c r="M21" s="42">
        <f t="shared" si="21"/>
        <v>0</v>
      </c>
      <c r="N21" s="43">
        <f t="shared" si="22"/>
        <v>0</v>
      </c>
      <c r="O21" s="42">
        <v>0</v>
      </c>
      <c r="P21" s="43">
        <f t="shared" si="23"/>
        <v>0</v>
      </c>
      <c r="Q21" s="42">
        <v>0</v>
      </c>
      <c r="R21" s="43">
        <f t="shared" si="24"/>
        <v>0</v>
      </c>
      <c r="S21" s="46" t="s">
        <v>112</v>
      </c>
      <c r="T21" s="46" t="s">
        <v>112</v>
      </c>
      <c r="U21" s="42">
        <v>0</v>
      </c>
      <c r="V21" s="43">
        <f t="shared" si="25"/>
        <v>0</v>
      </c>
      <c r="W21" s="42">
        <v>0</v>
      </c>
      <c r="X21" s="43">
        <f t="shared" si="25"/>
        <v>0</v>
      </c>
      <c r="Y21" s="46" t="s">
        <v>112</v>
      </c>
      <c r="Z21" s="46" t="s">
        <v>112</v>
      </c>
      <c r="AA21" s="42">
        <v>0</v>
      </c>
      <c r="AB21" s="43">
        <f t="shared" ref="AB21:AB22" si="26">AA21/AA$5</f>
        <v>0</v>
      </c>
      <c r="AC21" s="42">
        <v>0</v>
      </c>
      <c r="AD21" s="43">
        <f t="shared" ref="AD21:AD22" si="27">AC21/AC$5</f>
        <v>0</v>
      </c>
      <c r="AE21" s="46" t="s">
        <v>112</v>
      </c>
      <c r="AF21" s="46" t="s">
        <v>112</v>
      </c>
      <c r="AG21" s="42">
        <v>0</v>
      </c>
      <c r="AH21" s="43">
        <f t="shared" si="13"/>
        <v>0</v>
      </c>
      <c r="AI21" s="42">
        <v>0</v>
      </c>
      <c r="AJ21" s="43">
        <f t="shared" si="14"/>
        <v>0</v>
      </c>
      <c r="AK21" s="46" t="s">
        <v>112</v>
      </c>
      <c r="AL21" s="46" t="s">
        <v>112</v>
      </c>
      <c r="AM21" s="42">
        <v>0</v>
      </c>
      <c r="AN21" s="43">
        <f t="shared" ref="AN21:AN22" si="28">AM21/AM$5</f>
        <v>0</v>
      </c>
      <c r="AO21" s="42">
        <v>0</v>
      </c>
      <c r="AP21" s="43">
        <f t="shared" ref="AP21:AP22" si="29">AO21/AO$5</f>
        <v>0</v>
      </c>
      <c r="AQ21" s="46" t="s">
        <v>112</v>
      </c>
      <c r="AR21" s="46" t="s">
        <v>112</v>
      </c>
      <c r="AS21" s="42"/>
      <c r="AU21" s="40"/>
      <c r="AV21" s="52"/>
      <c r="AW21" s="52"/>
    </row>
    <row r="22" spans="1:61" x14ac:dyDescent="0.2">
      <c r="B22" t="s">
        <v>49</v>
      </c>
      <c r="C22" s="42">
        <f t="shared" si="17"/>
        <v>0</v>
      </c>
      <c r="D22" s="43">
        <f t="shared" si="18"/>
        <v>0</v>
      </c>
      <c r="E22" s="42">
        <v>0</v>
      </c>
      <c r="F22" s="43">
        <f t="shared" si="19"/>
        <v>0</v>
      </c>
      <c r="G22" s="42">
        <v>0</v>
      </c>
      <c r="H22" s="43">
        <f t="shared" si="20"/>
        <v>0</v>
      </c>
      <c r="I22" s="118" t="s">
        <v>112</v>
      </c>
      <c r="J22" s="119" t="s">
        <v>112</v>
      </c>
      <c r="K22" s="46" t="s">
        <v>112</v>
      </c>
      <c r="L22" s="46" t="s">
        <v>112</v>
      </c>
      <c r="M22" s="42">
        <f t="shared" si="21"/>
        <v>0</v>
      </c>
      <c r="N22" s="43">
        <f t="shared" si="22"/>
        <v>0</v>
      </c>
      <c r="O22" s="42">
        <v>0</v>
      </c>
      <c r="P22" s="43">
        <f t="shared" si="23"/>
        <v>0</v>
      </c>
      <c r="Q22" s="42">
        <v>0</v>
      </c>
      <c r="R22" s="43">
        <f t="shared" si="24"/>
        <v>0</v>
      </c>
      <c r="S22" s="46" t="s">
        <v>112</v>
      </c>
      <c r="T22" s="46" t="s">
        <v>112</v>
      </c>
      <c r="U22" s="42">
        <v>0</v>
      </c>
      <c r="V22" s="43">
        <f t="shared" si="25"/>
        <v>0</v>
      </c>
      <c r="W22" s="42">
        <v>0</v>
      </c>
      <c r="X22" s="43">
        <f t="shared" si="25"/>
        <v>0</v>
      </c>
      <c r="Y22" s="46" t="s">
        <v>112</v>
      </c>
      <c r="Z22" s="46" t="s">
        <v>112</v>
      </c>
      <c r="AA22" s="42">
        <v>0</v>
      </c>
      <c r="AB22" s="43">
        <f t="shared" si="26"/>
        <v>0</v>
      </c>
      <c r="AC22" s="42">
        <v>0</v>
      </c>
      <c r="AD22" s="43">
        <f t="shared" si="27"/>
        <v>0</v>
      </c>
      <c r="AE22" s="46" t="s">
        <v>112</v>
      </c>
      <c r="AF22" s="46" t="s">
        <v>112</v>
      </c>
      <c r="AG22" s="42">
        <v>0</v>
      </c>
      <c r="AH22" s="43">
        <f t="shared" si="13"/>
        <v>0</v>
      </c>
      <c r="AI22" s="42">
        <v>0</v>
      </c>
      <c r="AJ22" s="43">
        <f t="shared" si="14"/>
        <v>0</v>
      </c>
      <c r="AK22" s="46" t="s">
        <v>112</v>
      </c>
      <c r="AL22" s="46" t="s">
        <v>112</v>
      </c>
      <c r="AM22" s="42">
        <v>0</v>
      </c>
      <c r="AN22" s="43">
        <f t="shared" si="28"/>
        <v>0</v>
      </c>
      <c r="AO22" s="42">
        <v>0</v>
      </c>
      <c r="AP22" s="43">
        <f t="shared" si="29"/>
        <v>0</v>
      </c>
      <c r="AQ22" s="46" t="s">
        <v>112</v>
      </c>
      <c r="AR22" s="46" t="s">
        <v>112</v>
      </c>
      <c r="AS22" s="42"/>
      <c r="AT22" s="41"/>
      <c r="AU22" s="41"/>
      <c r="AV22" s="41"/>
    </row>
    <row r="23" spans="1:61" x14ac:dyDescent="0.2">
      <c r="B23" t="s">
        <v>74</v>
      </c>
      <c r="C23" s="42">
        <v>0.31</v>
      </c>
      <c r="D23" s="43" t="s">
        <v>111</v>
      </c>
      <c r="E23" s="42">
        <v>0.28999999999999998</v>
      </c>
      <c r="F23" s="43" t="s">
        <v>75</v>
      </c>
      <c r="G23" s="42">
        <v>0.33</v>
      </c>
      <c r="H23" s="43" t="s">
        <v>76</v>
      </c>
      <c r="I23" s="117">
        <v>0.04</v>
      </c>
      <c r="J23" s="43" t="s">
        <v>158</v>
      </c>
      <c r="K23" s="46">
        <v>0.28999999999999998</v>
      </c>
      <c r="L23" s="42" t="s">
        <v>43</v>
      </c>
      <c r="M23" s="42">
        <v>0.31</v>
      </c>
      <c r="N23" s="43" t="s">
        <v>111</v>
      </c>
      <c r="O23" s="42">
        <v>0.28999999999999998</v>
      </c>
      <c r="P23" s="43" t="s">
        <v>75</v>
      </c>
      <c r="Q23" s="42">
        <v>0.33</v>
      </c>
      <c r="R23" s="43" t="s">
        <v>76</v>
      </c>
      <c r="S23" s="44">
        <v>0.32700000000000001</v>
      </c>
      <c r="T23" s="42" t="s">
        <v>43</v>
      </c>
      <c r="U23" s="49">
        <v>0.27</v>
      </c>
      <c r="V23" s="45" t="s">
        <v>92</v>
      </c>
      <c r="W23" s="49">
        <v>0.28999999999999998</v>
      </c>
      <c r="X23" s="45" t="s">
        <v>90</v>
      </c>
      <c r="Y23" s="44">
        <v>0.443</v>
      </c>
      <c r="Z23" s="42" t="s">
        <v>43</v>
      </c>
      <c r="AA23" s="49">
        <v>0.46</v>
      </c>
      <c r="AB23" s="45" t="s">
        <v>94</v>
      </c>
      <c r="AC23" s="50">
        <v>0.56189999999999996</v>
      </c>
      <c r="AD23" s="45" t="s">
        <v>96</v>
      </c>
      <c r="AE23" s="44">
        <v>0.51200000000000001</v>
      </c>
      <c r="AF23" s="42" t="s">
        <v>43</v>
      </c>
      <c r="AG23" s="50">
        <v>0.26290000000000002</v>
      </c>
      <c r="AH23" s="59" t="s">
        <v>103</v>
      </c>
      <c r="AI23" s="50">
        <v>0.25629999999999997</v>
      </c>
      <c r="AJ23" s="59" t="s">
        <v>105</v>
      </c>
      <c r="AK23" s="42">
        <v>0.55400000000000005</v>
      </c>
      <c r="AL23" s="42" t="s">
        <v>43</v>
      </c>
      <c r="AM23" s="50">
        <v>0.31159999999999999</v>
      </c>
      <c r="AN23" s="59" t="s">
        <v>107</v>
      </c>
      <c r="AO23" s="50">
        <v>0.38779999999999998</v>
      </c>
      <c r="AP23" s="45" t="s">
        <v>109</v>
      </c>
      <c r="AQ23" s="42">
        <v>5.5E-2</v>
      </c>
      <c r="AR23" s="42" t="s">
        <v>43</v>
      </c>
      <c r="AS23" s="42"/>
    </row>
    <row r="24" spans="1:61" x14ac:dyDescent="0.2">
      <c r="A24" s="8" t="s">
        <v>54</v>
      </c>
      <c r="C24" s="42"/>
      <c r="D24" s="45"/>
      <c r="E24" s="42"/>
      <c r="F24" s="45"/>
      <c r="G24" s="42"/>
      <c r="H24" s="45"/>
      <c r="I24" s="116"/>
      <c r="J24" s="45"/>
      <c r="K24" s="46"/>
      <c r="L24" s="42"/>
      <c r="M24" s="42"/>
      <c r="N24" s="42"/>
      <c r="O24" s="42"/>
      <c r="P24" s="45"/>
      <c r="Q24" s="42"/>
      <c r="R24" s="42"/>
      <c r="S24" s="44"/>
      <c r="T24" s="42"/>
      <c r="U24" s="42"/>
      <c r="V24" s="45"/>
      <c r="W24" s="42"/>
      <c r="X24" s="45"/>
      <c r="Y24" s="42"/>
      <c r="Z24" s="42"/>
      <c r="AA24" s="49"/>
      <c r="AB24" s="45"/>
      <c r="AC24" s="42"/>
      <c r="AD24" s="61"/>
      <c r="AE24" s="42"/>
      <c r="AF24" s="42"/>
      <c r="AG24" s="42"/>
      <c r="AH24" s="45"/>
      <c r="AI24" s="42"/>
      <c r="AJ24" s="45"/>
      <c r="AK24" s="42"/>
      <c r="AL24" s="42"/>
      <c r="AM24" s="42"/>
      <c r="AN24" s="45"/>
      <c r="AO24" s="42"/>
      <c r="AP24" s="45"/>
      <c r="AQ24" s="42"/>
      <c r="AR24" s="42"/>
      <c r="AS24" s="42"/>
    </row>
    <row r="25" spans="1:61" x14ac:dyDescent="0.2">
      <c r="B25" t="s">
        <v>55</v>
      </c>
      <c r="C25" s="42">
        <f t="shared" ref="C25:C26" si="30">E25+G25</f>
        <v>5</v>
      </c>
      <c r="D25" s="43">
        <f t="shared" ref="D25:D26" si="31">C25/C$5</f>
        <v>1.9157088122605363E-2</v>
      </c>
      <c r="E25" s="42">
        <v>4</v>
      </c>
      <c r="F25" s="43">
        <f t="shared" ref="F25:F32" si="32">E25/E$5</f>
        <v>3.1007751937984496E-2</v>
      </c>
      <c r="G25" s="42">
        <v>1</v>
      </c>
      <c r="H25" s="43">
        <f t="shared" si="20"/>
        <v>7.575757575757576E-3</v>
      </c>
      <c r="I25" s="122">
        <v>-2.3740000000000001E-2</v>
      </c>
      <c r="J25" s="60" t="s">
        <v>145</v>
      </c>
      <c r="K25" s="46">
        <v>0.21</v>
      </c>
      <c r="L25" s="42" t="s">
        <v>56</v>
      </c>
      <c r="M25" s="42">
        <f t="shared" ref="M25:M26" si="33">O25+Q25</f>
        <v>2</v>
      </c>
      <c r="N25" s="43">
        <f t="shared" ref="N25:N26" si="34">M25/M$5</f>
        <v>7.7821011673151752E-3</v>
      </c>
      <c r="O25" s="42">
        <v>2</v>
      </c>
      <c r="P25" s="43">
        <f t="shared" ref="P25:P26" si="35">O25/O$5</f>
        <v>1.5873015873015872E-2</v>
      </c>
      <c r="Q25" s="42">
        <v>0</v>
      </c>
      <c r="R25" s="43">
        <f t="shared" ref="R25:R26" si="36">Q25/Q$5</f>
        <v>0</v>
      </c>
      <c r="S25" s="46">
        <v>0.24099999999999999</v>
      </c>
      <c r="T25" s="42" t="s">
        <v>56</v>
      </c>
      <c r="U25" s="42">
        <v>4</v>
      </c>
      <c r="V25" s="43">
        <f t="shared" ref="V25:X33" si="37">U25/U$5</f>
        <v>3.7037037037037035E-2</v>
      </c>
      <c r="W25" s="42">
        <v>0</v>
      </c>
      <c r="X25" s="43">
        <f t="shared" ref="X25:X33" si="38">W25/W$5</f>
        <v>0</v>
      </c>
      <c r="Y25" s="49">
        <v>0.06</v>
      </c>
      <c r="Z25" s="42" t="s">
        <v>81</v>
      </c>
      <c r="AA25" s="42">
        <v>0</v>
      </c>
      <c r="AB25" s="43">
        <f t="shared" ref="AB25:AB33" si="39">AA25/AA$5</f>
        <v>0</v>
      </c>
      <c r="AC25" s="42">
        <v>1</v>
      </c>
      <c r="AD25" s="43">
        <f t="shared" ref="AD25:AD26" si="40">AC25/AC$5</f>
        <v>4.7619047619047616E-2</v>
      </c>
      <c r="AE25" s="49">
        <v>1</v>
      </c>
      <c r="AF25" s="42" t="s">
        <v>81</v>
      </c>
      <c r="AG25" s="42">
        <v>1</v>
      </c>
      <c r="AH25" s="43">
        <f t="shared" ref="AH25:AH33" si="41">AG25/AG$5</f>
        <v>2.0833333333333332E-2</v>
      </c>
      <c r="AI25" s="42">
        <v>1</v>
      </c>
      <c r="AJ25" s="43">
        <f t="shared" ref="AJ25:AJ33" si="42">AI25/AI$5</f>
        <v>2.0408163265306121E-2</v>
      </c>
      <c r="AK25" s="56">
        <v>1</v>
      </c>
      <c r="AL25" s="47" t="s">
        <v>81</v>
      </c>
      <c r="AM25" s="42">
        <v>3</v>
      </c>
      <c r="AN25" s="43">
        <f t="shared" ref="AN25:AN26" si="43">AM25/AM$5</f>
        <v>3.7037037037037035E-2</v>
      </c>
      <c r="AO25" s="42">
        <v>0</v>
      </c>
      <c r="AP25" s="43">
        <f t="shared" ref="AP25:AP26" si="44">AO25/AO$5</f>
        <v>0</v>
      </c>
      <c r="AQ25" s="42">
        <v>0.11600000000000001</v>
      </c>
      <c r="AR25" s="47" t="s">
        <v>81</v>
      </c>
      <c r="AS25" s="42"/>
    </row>
    <row r="26" spans="1:61" x14ac:dyDescent="0.2">
      <c r="B26" t="s">
        <v>53</v>
      </c>
      <c r="C26" s="42">
        <f t="shared" si="30"/>
        <v>60</v>
      </c>
      <c r="D26" s="43">
        <f t="shared" si="31"/>
        <v>0.22988505747126436</v>
      </c>
      <c r="E26" s="42">
        <v>33</v>
      </c>
      <c r="F26" s="43">
        <f t="shared" si="32"/>
        <v>0.2558139534883721</v>
      </c>
      <c r="G26" s="42">
        <v>27</v>
      </c>
      <c r="H26" s="43">
        <f t="shared" si="20"/>
        <v>0.20454545454545456</v>
      </c>
      <c r="I26" s="122">
        <v>-4.8000000000000001E-2</v>
      </c>
      <c r="J26" s="60" t="s">
        <v>146</v>
      </c>
      <c r="K26" s="46">
        <v>0.37</v>
      </c>
      <c r="L26" s="42" t="s">
        <v>33</v>
      </c>
      <c r="M26" s="42">
        <f t="shared" si="33"/>
        <v>59</v>
      </c>
      <c r="N26" s="43">
        <f t="shared" si="34"/>
        <v>0.22957198443579765</v>
      </c>
      <c r="O26" s="42">
        <v>32</v>
      </c>
      <c r="P26" s="43">
        <f t="shared" si="35"/>
        <v>0.25396825396825395</v>
      </c>
      <c r="Q26" s="42">
        <v>27</v>
      </c>
      <c r="R26" s="43">
        <f t="shared" si="36"/>
        <v>0.20610687022900764</v>
      </c>
      <c r="S26" s="46">
        <v>0.45900000000000002</v>
      </c>
      <c r="T26" s="42" t="s">
        <v>33</v>
      </c>
      <c r="U26" s="49">
        <v>29</v>
      </c>
      <c r="V26" s="43">
        <f t="shared" si="37"/>
        <v>0.26851851851851855</v>
      </c>
      <c r="W26" s="49">
        <v>25</v>
      </c>
      <c r="X26" s="43">
        <f t="shared" si="38"/>
        <v>0.22522522522522523</v>
      </c>
      <c r="Y26" s="49">
        <v>0.52800000000000002</v>
      </c>
      <c r="Z26" s="42" t="s">
        <v>33</v>
      </c>
      <c r="AA26" s="51">
        <v>4</v>
      </c>
      <c r="AB26" s="43">
        <f t="shared" si="39"/>
        <v>0.19047619047619047</v>
      </c>
      <c r="AC26" s="42">
        <v>2</v>
      </c>
      <c r="AD26" s="43">
        <f t="shared" si="40"/>
        <v>9.5238095238095233E-2</v>
      </c>
      <c r="AE26" s="49">
        <v>0.66100000000000003</v>
      </c>
      <c r="AF26" s="42" t="s">
        <v>81</v>
      </c>
      <c r="AG26" s="42">
        <v>13</v>
      </c>
      <c r="AH26" s="43">
        <f t="shared" si="41"/>
        <v>0.27083333333333331</v>
      </c>
      <c r="AI26" s="42">
        <v>13</v>
      </c>
      <c r="AJ26" s="43">
        <f t="shared" si="42"/>
        <v>0.26530612244897961</v>
      </c>
      <c r="AK26" s="56">
        <v>1</v>
      </c>
      <c r="AL26" s="42" t="s">
        <v>33</v>
      </c>
      <c r="AM26" s="42">
        <v>20</v>
      </c>
      <c r="AN26" s="43">
        <f t="shared" si="43"/>
        <v>0.24691358024691357</v>
      </c>
      <c r="AO26" s="42">
        <v>14</v>
      </c>
      <c r="AP26" s="43">
        <f t="shared" si="44"/>
        <v>0.16867469879518071</v>
      </c>
      <c r="AQ26" s="42">
        <v>0.33100000000000002</v>
      </c>
      <c r="AR26" s="42" t="s">
        <v>33</v>
      </c>
      <c r="AS26" s="42"/>
    </row>
    <row r="27" spans="1:61" x14ac:dyDescent="0.2">
      <c r="A27" s="8" t="s">
        <v>57</v>
      </c>
      <c r="C27" s="42"/>
      <c r="D27" s="45"/>
      <c r="E27" s="42"/>
      <c r="F27" s="45"/>
      <c r="G27" s="42"/>
      <c r="H27" s="45"/>
      <c r="I27" s="116"/>
      <c r="J27" s="45"/>
      <c r="K27" s="46"/>
      <c r="L27" s="42"/>
      <c r="M27" s="42"/>
      <c r="N27" s="45"/>
      <c r="O27" s="42"/>
      <c r="P27" s="45"/>
      <c r="Q27" s="42"/>
      <c r="R27" s="45"/>
      <c r="S27" s="46"/>
      <c r="T27" s="42"/>
      <c r="U27" s="49"/>
      <c r="V27" s="43"/>
      <c r="W27" s="49"/>
      <c r="X27" s="43"/>
      <c r="Y27" s="42"/>
      <c r="Z27" s="42"/>
      <c r="AA27" s="42"/>
      <c r="AB27" s="43"/>
      <c r="AC27" s="42"/>
      <c r="AD27" s="45"/>
      <c r="AE27" s="42"/>
      <c r="AF27" s="42"/>
      <c r="AG27" s="42"/>
      <c r="AH27" s="43"/>
      <c r="AI27" s="42"/>
      <c r="AJ27" s="43"/>
      <c r="AK27" s="42"/>
      <c r="AL27" s="42"/>
      <c r="AM27" s="42"/>
      <c r="AN27" s="45"/>
      <c r="AO27" s="42"/>
      <c r="AP27" s="45"/>
      <c r="AQ27" s="42"/>
      <c r="AR27" s="42"/>
      <c r="AS27" s="42"/>
    </row>
    <row r="28" spans="1:61" x14ac:dyDescent="0.2">
      <c r="B28" t="s">
        <v>58</v>
      </c>
      <c r="C28" s="42">
        <f t="shared" ref="C28:C32" si="45">E28+G28</f>
        <v>111</v>
      </c>
      <c r="D28" s="43">
        <f t="shared" ref="D28:D31" si="46">C28/C$5</f>
        <v>0.42528735632183906</v>
      </c>
      <c r="E28" s="42">
        <v>53</v>
      </c>
      <c r="F28" s="43">
        <f t="shared" si="32"/>
        <v>0.41085271317829458</v>
      </c>
      <c r="G28" s="42">
        <v>58</v>
      </c>
      <c r="H28" s="43">
        <f t="shared" ref="H28:H32" si="47">G28/G$5</f>
        <v>0.43939393939393939</v>
      </c>
      <c r="I28" s="122">
        <v>2.8539999999999999E-2</v>
      </c>
      <c r="J28" s="60" t="s">
        <v>147</v>
      </c>
      <c r="K28" s="46">
        <v>0.64100000000000001</v>
      </c>
      <c r="L28" s="42" t="s">
        <v>33</v>
      </c>
      <c r="M28" s="42">
        <f t="shared" ref="M28:M33" si="48">O28+Q28</f>
        <v>108</v>
      </c>
      <c r="N28" s="43">
        <f t="shared" ref="N28:N33" si="49">M28/M$5</f>
        <v>0.42023346303501946</v>
      </c>
      <c r="O28" s="42">
        <v>51</v>
      </c>
      <c r="P28" s="43">
        <f t="shared" ref="P28:P33" si="50">O28/O$5</f>
        <v>0.40476190476190477</v>
      </c>
      <c r="Q28" s="42">
        <v>57</v>
      </c>
      <c r="R28" s="43">
        <f t="shared" ref="R28:R33" si="51">Q28/Q$5</f>
        <v>0.4351145038167939</v>
      </c>
      <c r="S28" s="46">
        <v>0.70499999999999996</v>
      </c>
      <c r="T28" s="42" t="s">
        <v>33</v>
      </c>
      <c r="U28" s="49">
        <v>44</v>
      </c>
      <c r="V28" s="43">
        <f t="shared" si="37"/>
        <v>0.40740740740740738</v>
      </c>
      <c r="W28" s="49">
        <v>48</v>
      </c>
      <c r="X28" s="43">
        <f t="shared" si="38"/>
        <v>0.43243243243243246</v>
      </c>
      <c r="Y28" s="49">
        <v>0.70799999999999996</v>
      </c>
      <c r="Z28" s="42" t="s">
        <v>33</v>
      </c>
      <c r="AA28" s="51">
        <v>9</v>
      </c>
      <c r="AB28" s="43">
        <f t="shared" si="39"/>
        <v>0.42857142857142855</v>
      </c>
      <c r="AC28" s="42">
        <v>10</v>
      </c>
      <c r="AD28" s="43">
        <f t="shared" ref="AD28:AD33" si="52">AC28/AC$5</f>
        <v>0.47619047619047616</v>
      </c>
      <c r="AE28" s="49">
        <v>0.75700000000000001</v>
      </c>
      <c r="AF28" s="42" t="s">
        <v>33</v>
      </c>
      <c r="AG28" s="42">
        <v>22</v>
      </c>
      <c r="AH28" s="43">
        <f t="shared" si="41"/>
        <v>0.45833333333333331</v>
      </c>
      <c r="AI28" s="42">
        <v>21</v>
      </c>
      <c r="AJ28" s="43">
        <f t="shared" si="42"/>
        <v>0.42857142857142855</v>
      </c>
      <c r="AK28" s="49">
        <v>0.76800000000000002</v>
      </c>
      <c r="AL28" s="42" t="s">
        <v>33</v>
      </c>
      <c r="AM28" s="42">
        <v>31</v>
      </c>
      <c r="AN28" s="43">
        <f t="shared" ref="AN28:AN33" si="53">AM28/AM$5</f>
        <v>0.38271604938271603</v>
      </c>
      <c r="AO28" s="42">
        <v>37</v>
      </c>
      <c r="AP28" s="43">
        <f t="shared" ref="AN28:AP33" si="54">AO28/AO$5</f>
        <v>0.44578313253012047</v>
      </c>
      <c r="AQ28" s="49">
        <v>0.41199999999999998</v>
      </c>
      <c r="AR28" s="42" t="s">
        <v>33</v>
      </c>
      <c r="AS28" s="42"/>
    </row>
    <row r="29" spans="1:61" x14ac:dyDescent="0.2">
      <c r="B29" t="s">
        <v>59</v>
      </c>
      <c r="C29" s="42">
        <f t="shared" si="45"/>
        <v>23</v>
      </c>
      <c r="D29" s="43">
        <f t="shared" si="46"/>
        <v>8.8122605363984668E-2</v>
      </c>
      <c r="E29" s="42">
        <v>12</v>
      </c>
      <c r="F29" s="43">
        <f t="shared" si="32"/>
        <v>9.3023255813953487E-2</v>
      </c>
      <c r="G29" s="42">
        <v>11</v>
      </c>
      <c r="H29" s="43">
        <f t="shared" si="47"/>
        <v>8.3333333333333329E-2</v>
      </c>
      <c r="I29" s="122">
        <v>-9.6900000000000007E-3</v>
      </c>
      <c r="J29" s="60" t="s">
        <v>148</v>
      </c>
      <c r="K29" s="46">
        <v>0.78200000000000003</v>
      </c>
      <c r="L29" s="42" t="s">
        <v>33</v>
      </c>
      <c r="M29" s="42">
        <f t="shared" si="48"/>
        <v>23</v>
      </c>
      <c r="N29" s="43">
        <f t="shared" si="49"/>
        <v>8.9494163424124515E-2</v>
      </c>
      <c r="O29" s="42">
        <v>12</v>
      </c>
      <c r="P29" s="43">
        <f t="shared" si="50"/>
        <v>9.5238095238095233E-2</v>
      </c>
      <c r="Q29" s="42">
        <v>11</v>
      </c>
      <c r="R29" s="43">
        <f t="shared" si="51"/>
        <v>8.3969465648854963E-2</v>
      </c>
      <c r="S29" s="46">
        <v>0.82899999999999996</v>
      </c>
      <c r="T29" s="42" t="s">
        <v>33</v>
      </c>
      <c r="U29" s="49">
        <v>11</v>
      </c>
      <c r="V29" s="43">
        <f t="shared" si="37"/>
        <v>0.10185185185185185</v>
      </c>
      <c r="W29" s="49">
        <v>8</v>
      </c>
      <c r="X29" s="43">
        <f t="shared" si="38"/>
        <v>7.2072072072072071E-2</v>
      </c>
      <c r="Y29" s="49">
        <v>0.434</v>
      </c>
      <c r="Z29" s="42" t="s">
        <v>33</v>
      </c>
      <c r="AA29" s="42">
        <v>1</v>
      </c>
      <c r="AB29" s="43">
        <f t="shared" si="39"/>
        <v>4.7619047619047616E-2</v>
      </c>
      <c r="AC29" s="42">
        <v>3</v>
      </c>
      <c r="AD29" s="43">
        <f t="shared" si="52"/>
        <v>0.14285714285714285</v>
      </c>
      <c r="AE29" s="49">
        <v>0.60599999999999998</v>
      </c>
      <c r="AF29" s="42" t="s">
        <v>81</v>
      </c>
      <c r="AG29" s="42">
        <v>6</v>
      </c>
      <c r="AH29" s="43">
        <f t="shared" si="41"/>
        <v>0.125</v>
      </c>
      <c r="AI29" s="42">
        <v>3</v>
      </c>
      <c r="AJ29" s="43">
        <f t="shared" si="42"/>
        <v>6.1224489795918366E-2</v>
      </c>
      <c r="AK29" s="49">
        <v>0.317</v>
      </c>
      <c r="AL29" s="47" t="s">
        <v>81</v>
      </c>
      <c r="AM29" s="42">
        <v>6</v>
      </c>
      <c r="AN29" s="43">
        <f t="shared" si="53"/>
        <v>7.407407407407407E-2</v>
      </c>
      <c r="AO29" s="42">
        <v>8</v>
      </c>
      <c r="AP29" s="43">
        <f t="shared" si="54"/>
        <v>9.6385542168674704E-2</v>
      </c>
      <c r="AQ29" s="49">
        <v>0.78100000000000003</v>
      </c>
      <c r="AR29" s="42" t="s">
        <v>33</v>
      </c>
      <c r="AS29" s="42"/>
    </row>
    <row r="30" spans="1:61" x14ac:dyDescent="0.2">
      <c r="B30" t="s">
        <v>60</v>
      </c>
      <c r="C30" s="42">
        <f t="shared" si="45"/>
        <v>51</v>
      </c>
      <c r="D30" s="43">
        <f t="shared" si="46"/>
        <v>0.19540229885057472</v>
      </c>
      <c r="E30" s="42">
        <v>23</v>
      </c>
      <c r="F30" s="43">
        <f t="shared" si="32"/>
        <v>0.17829457364341086</v>
      </c>
      <c r="G30" s="42">
        <v>28</v>
      </c>
      <c r="H30" s="43">
        <f t="shared" si="47"/>
        <v>0.21212121212121213</v>
      </c>
      <c r="I30" s="122">
        <v>3.3829999999999999E-2</v>
      </c>
      <c r="J30" s="60" t="s">
        <v>149</v>
      </c>
      <c r="K30" s="46">
        <v>0.49099999999999999</v>
      </c>
      <c r="L30" s="42" t="s">
        <v>33</v>
      </c>
      <c r="M30" s="42">
        <f t="shared" si="48"/>
        <v>49</v>
      </c>
      <c r="N30" s="43">
        <f t="shared" si="49"/>
        <v>0.19066147859922178</v>
      </c>
      <c r="O30" s="42">
        <v>22</v>
      </c>
      <c r="P30" s="43">
        <f t="shared" si="50"/>
        <v>0.17460317460317459</v>
      </c>
      <c r="Q30" s="42">
        <v>27</v>
      </c>
      <c r="R30" s="43">
        <f t="shared" si="51"/>
        <v>0.20610687022900764</v>
      </c>
      <c r="S30" s="46">
        <v>0.53</v>
      </c>
      <c r="T30" s="42" t="s">
        <v>33</v>
      </c>
      <c r="U30" s="49">
        <v>19</v>
      </c>
      <c r="V30" s="43">
        <f t="shared" si="37"/>
        <v>0.17592592592592593</v>
      </c>
      <c r="W30" s="49">
        <v>27</v>
      </c>
      <c r="X30" s="43">
        <f t="shared" si="37"/>
        <v>0.24324324324324326</v>
      </c>
      <c r="Y30" s="49">
        <v>0.221</v>
      </c>
      <c r="Z30" s="42" t="s">
        <v>33</v>
      </c>
      <c r="AA30" s="51">
        <v>4</v>
      </c>
      <c r="AB30" s="43">
        <f t="shared" si="39"/>
        <v>0.19047619047619047</v>
      </c>
      <c r="AC30" s="42">
        <v>1</v>
      </c>
      <c r="AD30" s="43">
        <f t="shared" si="52"/>
        <v>4.7619047619047616E-2</v>
      </c>
      <c r="AE30" s="49">
        <v>0.34300000000000003</v>
      </c>
      <c r="AF30" s="42" t="s">
        <v>81</v>
      </c>
      <c r="AG30" s="42">
        <v>9</v>
      </c>
      <c r="AH30" s="43">
        <f t="shared" si="41"/>
        <v>0.1875</v>
      </c>
      <c r="AI30" s="42">
        <v>9</v>
      </c>
      <c r="AJ30" s="43">
        <f t="shared" si="42"/>
        <v>0.18367346938775511</v>
      </c>
      <c r="AK30" s="56">
        <v>0.96099999999999997</v>
      </c>
      <c r="AL30" s="42" t="s">
        <v>33</v>
      </c>
      <c r="AM30" s="42">
        <v>4</v>
      </c>
      <c r="AN30" s="43">
        <f t="shared" si="54"/>
        <v>4.9382716049382713E-2</v>
      </c>
      <c r="AO30" s="42">
        <v>19</v>
      </c>
      <c r="AP30" s="43">
        <f t="shared" si="54"/>
        <v>0.2289156626506024</v>
      </c>
      <c r="AQ30" s="56">
        <v>0.37</v>
      </c>
      <c r="AR30" s="42" t="s">
        <v>33</v>
      </c>
      <c r="AS30" s="42"/>
    </row>
    <row r="31" spans="1:61" x14ac:dyDescent="0.2">
      <c r="B31" t="s">
        <v>61</v>
      </c>
      <c r="C31" s="42">
        <f t="shared" si="45"/>
        <v>144</v>
      </c>
      <c r="D31" s="43">
        <f t="shared" si="46"/>
        <v>0.55172413793103448</v>
      </c>
      <c r="E31" s="42">
        <v>68</v>
      </c>
      <c r="F31" s="43">
        <f t="shared" si="32"/>
        <v>0.52713178294573648</v>
      </c>
      <c r="G31" s="42">
        <v>76</v>
      </c>
      <c r="H31" s="43">
        <f t="shared" si="47"/>
        <v>0.5757575757575758</v>
      </c>
      <c r="I31" s="122">
        <v>4.863E-2</v>
      </c>
      <c r="J31" s="60" t="s">
        <v>150</v>
      </c>
      <c r="K31" s="46">
        <v>0.43</v>
      </c>
      <c r="L31" s="42" t="s">
        <v>33</v>
      </c>
      <c r="M31" s="42">
        <f t="shared" si="48"/>
        <v>141</v>
      </c>
      <c r="N31" s="43">
        <f t="shared" si="49"/>
        <v>0.54863813229571989</v>
      </c>
      <c r="O31" s="42">
        <v>66</v>
      </c>
      <c r="P31" s="43">
        <f t="shared" si="50"/>
        <v>0.52380952380952384</v>
      </c>
      <c r="Q31" s="42">
        <v>75</v>
      </c>
      <c r="R31" s="43">
        <f t="shared" si="51"/>
        <v>0.5725190839694656</v>
      </c>
      <c r="S31" s="46">
        <v>0.45400000000000001</v>
      </c>
      <c r="T31" s="42" t="s">
        <v>33</v>
      </c>
      <c r="U31" s="49">
        <v>57</v>
      </c>
      <c r="V31" s="43">
        <f t="shared" si="37"/>
        <v>0.52777777777777779</v>
      </c>
      <c r="W31" s="49">
        <v>65</v>
      </c>
      <c r="X31" s="43">
        <f t="shared" si="37"/>
        <v>0.5855855855855856</v>
      </c>
      <c r="Y31" s="49">
        <v>0.38900000000000001</v>
      </c>
      <c r="Z31" s="42" t="s">
        <v>33</v>
      </c>
      <c r="AA31" s="42">
        <v>11</v>
      </c>
      <c r="AB31" s="43">
        <f t="shared" si="39"/>
        <v>0.52380952380952384</v>
      </c>
      <c r="AC31" s="42">
        <v>11</v>
      </c>
      <c r="AD31" s="43">
        <f t="shared" si="52"/>
        <v>0.52380952380952384</v>
      </c>
      <c r="AE31" s="46">
        <v>1</v>
      </c>
      <c r="AF31" s="42" t="s">
        <v>33</v>
      </c>
      <c r="AG31" s="42">
        <v>30</v>
      </c>
      <c r="AH31" s="43">
        <f t="shared" si="41"/>
        <v>0.625</v>
      </c>
      <c r="AI31" s="42">
        <v>27</v>
      </c>
      <c r="AJ31" s="43">
        <f t="shared" si="42"/>
        <v>0.55102040816326525</v>
      </c>
      <c r="AK31" s="49">
        <v>0.45900000000000002</v>
      </c>
      <c r="AL31" s="42" t="s">
        <v>33</v>
      </c>
      <c r="AM31" s="42">
        <v>38</v>
      </c>
      <c r="AN31" s="43">
        <f t="shared" si="54"/>
        <v>0.46913580246913578</v>
      </c>
      <c r="AO31" s="42">
        <v>49</v>
      </c>
      <c r="AP31" s="43">
        <f t="shared" si="54"/>
        <v>0.59036144578313254</v>
      </c>
      <c r="AQ31" s="56">
        <v>0.12</v>
      </c>
      <c r="AR31" s="42" t="s">
        <v>33</v>
      </c>
      <c r="AS31" s="42"/>
    </row>
    <row r="32" spans="1:61" x14ac:dyDescent="0.2">
      <c r="B32" t="s">
        <v>97</v>
      </c>
      <c r="C32" s="42">
        <f t="shared" si="45"/>
        <v>14</v>
      </c>
      <c r="D32" s="43">
        <f t="shared" ref="D32:D33" si="55">C32/C$5</f>
        <v>5.3639846743295021E-2</v>
      </c>
      <c r="E32" s="42">
        <v>4</v>
      </c>
      <c r="F32" s="43">
        <f t="shared" si="32"/>
        <v>3.1007751937984496E-2</v>
      </c>
      <c r="G32" s="42">
        <v>10</v>
      </c>
      <c r="H32" s="43">
        <f t="shared" si="47"/>
        <v>7.575757575757576E-2</v>
      </c>
      <c r="I32" s="122">
        <v>4.4749999999999998E-2</v>
      </c>
      <c r="J32" s="60" t="s">
        <v>151</v>
      </c>
      <c r="K32" s="46">
        <v>0.17</v>
      </c>
      <c r="L32" s="42" t="s">
        <v>56</v>
      </c>
      <c r="M32" s="42">
        <f t="shared" si="48"/>
        <v>13</v>
      </c>
      <c r="N32" s="43">
        <f t="shared" si="49"/>
        <v>5.0583657587548639E-2</v>
      </c>
      <c r="O32" s="42">
        <v>4</v>
      </c>
      <c r="P32" s="43">
        <f t="shared" si="50"/>
        <v>3.1746031746031744E-2</v>
      </c>
      <c r="Q32" s="42">
        <v>9</v>
      </c>
      <c r="R32" s="43">
        <f t="shared" si="51"/>
        <v>6.8702290076335881E-2</v>
      </c>
      <c r="S32" s="46">
        <v>0.25600000000000001</v>
      </c>
      <c r="T32" s="42" t="s">
        <v>56</v>
      </c>
      <c r="U32" s="42">
        <v>3</v>
      </c>
      <c r="V32" s="43">
        <f t="shared" si="37"/>
        <v>2.7777777777777776E-2</v>
      </c>
      <c r="W32" s="42">
        <v>8</v>
      </c>
      <c r="X32" s="43">
        <f t="shared" si="38"/>
        <v>7.2072072072072071E-2</v>
      </c>
      <c r="Y32" s="44">
        <v>0.22</v>
      </c>
      <c r="Z32" s="42" t="s">
        <v>56</v>
      </c>
      <c r="AA32" s="42">
        <v>1</v>
      </c>
      <c r="AB32" s="43">
        <f t="shared" si="39"/>
        <v>4.7619047619047616E-2</v>
      </c>
      <c r="AC32" s="42">
        <v>2</v>
      </c>
      <c r="AD32" s="43">
        <f t="shared" si="52"/>
        <v>9.5238095238095233E-2</v>
      </c>
      <c r="AE32" s="46">
        <v>1</v>
      </c>
      <c r="AF32" s="42" t="s">
        <v>56</v>
      </c>
      <c r="AG32" s="42">
        <v>3</v>
      </c>
      <c r="AH32" s="43">
        <f t="shared" si="41"/>
        <v>6.25E-2</v>
      </c>
      <c r="AI32" s="42">
        <v>5</v>
      </c>
      <c r="AJ32" s="43">
        <f t="shared" si="42"/>
        <v>0.10204081632653061</v>
      </c>
      <c r="AK32" s="49">
        <v>0.71499999999999997</v>
      </c>
      <c r="AL32" s="47" t="s">
        <v>81</v>
      </c>
      <c r="AM32" s="42">
        <v>1</v>
      </c>
      <c r="AN32" s="43">
        <f t="shared" si="53"/>
        <v>1.2345679012345678E-2</v>
      </c>
      <c r="AO32" s="42">
        <v>5</v>
      </c>
      <c r="AP32" s="43">
        <f t="shared" si="54"/>
        <v>6.0240963855421686E-2</v>
      </c>
      <c r="AQ32" s="56">
        <v>0.21</v>
      </c>
      <c r="AR32" s="47" t="s">
        <v>81</v>
      </c>
      <c r="AS32" s="42"/>
    </row>
    <row r="33" spans="1:72" ht="17" thickBot="1" x14ac:dyDescent="0.25">
      <c r="B33" t="s">
        <v>98</v>
      </c>
      <c r="C33" s="42">
        <f>E33+G33</f>
        <v>9</v>
      </c>
      <c r="D33" s="43">
        <f t="shared" si="55"/>
        <v>3.4482758620689655E-2</v>
      </c>
      <c r="E33" s="42">
        <v>2</v>
      </c>
      <c r="F33" s="43">
        <f t="shared" ref="F33" si="56">E33/E$5</f>
        <v>1.5503875968992248E-2</v>
      </c>
      <c r="G33" s="42">
        <v>7</v>
      </c>
      <c r="H33" s="43">
        <f t="shared" ref="H33" si="57">G33/G$5</f>
        <v>5.3030303030303032E-2</v>
      </c>
      <c r="I33" s="122">
        <v>3.7530000000000001E-2</v>
      </c>
      <c r="J33" s="60" t="s">
        <v>152</v>
      </c>
      <c r="K33" s="46">
        <v>0.17</v>
      </c>
      <c r="L33" s="42" t="s">
        <v>56</v>
      </c>
      <c r="M33" s="42">
        <f t="shared" si="48"/>
        <v>8</v>
      </c>
      <c r="N33" s="43">
        <f t="shared" si="49"/>
        <v>3.1128404669260701E-2</v>
      </c>
      <c r="O33" s="42">
        <v>2</v>
      </c>
      <c r="P33" s="43">
        <f t="shared" si="50"/>
        <v>1.5873015873015872E-2</v>
      </c>
      <c r="Q33" s="42">
        <v>6</v>
      </c>
      <c r="R33" s="43">
        <f t="shared" si="51"/>
        <v>4.5801526717557252E-2</v>
      </c>
      <c r="S33" s="46">
        <v>0.28199999999999997</v>
      </c>
      <c r="T33" s="42" t="s">
        <v>56</v>
      </c>
      <c r="U33" s="42">
        <v>1</v>
      </c>
      <c r="V33" s="43">
        <f t="shared" si="37"/>
        <v>9.2592592592592587E-3</v>
      </c>
      <c r="W33" s="42">
        <v>6</v>
      </c>
      <c r="X33" s="43">
        <f t="shared" si="38"/>
        <v>5.4054054054054057E-2</v>
      </c>
      <c r="Y33" s="44">
        <v>0.12</v>
      </c>
      <c r="Z33" s="42" t="s">
        <v>56</v>
      </c>
      <c r="AA33" s="42">
        <v>1</v>
      </c>
      <c r="AB33" s="43">
        <f t="shared" si="39"/>
        <v>4.7619047619047616E-2</v>
      </c>
      <c r="AC33" s="42">
        <v>1</v>
      </c>
      <c r="AD33" s="43">
        <f t="shared" si="52"/>
        <v>4.7619047619047616E-2</v>
      </c>
      <c r="AE33" s="46">
        <v>1</v>
      </c>
      <c r="AF33" s="42" t="s">
        <v>56</v>
      </c>
      <c r="AG33" s="42">
        <v>1</v>
      </c>
      <c r="AH33" s="43">
        <f t="shared" si="41"/>
        <v>2.0833333333333332E-2</v>
      </c>
      <c r="AI33" s="42">
        <v>4</v>
      </c>
      <c r="AJ33" s="43">
        <f t="shared" si="42"/>
        <v>8.1632653061224483E-2</v>
      </c>
      <c r="AK33" s="49">
        <v>0.36199999999999999</v>
      </c>
      <c r="AL33" s="47" t="s">
        <v>81</v>
      </c>
      <c r="AM33" s="42">
        <v>1</v>
      </c>
      <c r="AN33" s="43">
        <f t="shared" si="53"/>
        <v>1.2345679012345678E-2</v>
      </c>
      <c r="AO33" s="42">
        <v>3</v>
      </c>
      <c r="AP33" s="43">
        <f t="shared" si="54"/>
        <v>3.614457831325301E-2</v>
      </c>
      <c r="AQ33" s="56">
        <v>0.62</v>
      </c>
      <c r="AR33" s="47" t="s">
        <v>81</v>
      </c>
      <c r="AS33" s="42"/>
    </row>
    <row r="34" spans="1:72" ht="17" thickBot="1" x14ac:dyDescent="0.25">
      <c r="A34" s="8" t="s">
        <v>167</v>
      </c>
      <c r="U34" s="42"/>
      <c r="V34" s="45"/>
      <c r="W34" s="42"/>
      <c r="X34" s="45"/>
      <c r="Y34" s="42"/>
      <c r="Z34" s="42"/>
      <c r="AA34" s="42"/>
      <c r="AB34" s="45"/>
      <c r="AC34" s="42"/>
      <c r="AD34" s="45"/>
      <c r="AE34" s="42"/>
      <c r="AF34" s="42"/>
      <c r="AG34" s="42"/>
      <c r="AH34" s="45"/>
      <c r="AI34" s="42"/>
      <c r="AJ34" s="45"/>
      <c r="AK34" s="42"/>
      <c r="AL34" s="42"/>
      <c r="AM34" s="42"/>
      <c r="AN34" s="45"/>
      <c r="AO34" s="42"/>
      <c r="AP34" s="45"/>
      <c r="AQ34" s="42"/>
      <c r="AR34" s="42"/>
      <c r="AS34" s="42"/>
      <c r="AW34" s="68"/>
      <c r="AX34" s="69"/>
      <c r="AY34" s="184" t="s">
        <v>119</v>
      </c>
      <c r="AZ34" s="186"/>
      <c r="BA34" s="186"/>
      <c r="BB34" s="185"/>
      <c r="BC34" s="68"/>
      <c r="BD34" s="184" t="s">
        <v>120</v>
      </c>
      <c r="BE34" s="186"/>
      <c r="BF34" s="186"/>
      <c r="BG34" s="185"/>
      <c r="BH34" s="68"/>
      <c r="BI34" s="68"/>
      <c r="BJ34" s="68"/>
      <c r="BK34" s="184" t="s">
        <v>122</v>
      </c>
      <c r="BL34" s="186"/>
      <c r="BM34" s="186"/>
      <c r="BN34" s="185"/>
      <c r="BO34" s="68"/>
      <c r="BP34" s="184" t="s">
        <v>121</v>
      </c>
      <c r="BQ34" s="186"/>
      <c r="BR34" s="186"/>
      <c r="BS34" s="185"/>
      <c r="BT34" s="68"/>
    </row>
    <row r="35" spans="1:72" ht="17" thickBot="1" x14ac:dyDescent="0.25">
      <c r="B35" t="s">
        <v>168</v>
      </c>
      <c r="C35" s="53">
        <v>72.55</v>
      </c>
      <c r="D35" s="125">
        <v>16.954999999999998</v>
      </c>
      <c r="E35" s="53">
        <v>77.38</v>
      </c>
      <c r="F35" s="125">
        <v>16.103000000000002</v>
      </c>
      <c r="G35" s="66">
        <v>67.86</v>
      </c>
      <c r="H35" s="109">
        <v>16.494</v>
      </c>
      <c r="I35" s="66">
        <v>-10</v>
      </c>
      <c r="J35" s="42" t="s">
        <v>169</v>
      </c>
      <c r="K35" s="63" t="s">
        <v>46</v>
      </c>
      <c r="L35" s="42" t="s">
        <v>52</v>
      </c>
      <c r="U35" s="42"/>
      <c r="V35" s="45"/>
      <c r="W35" s="42"/>
      <c r="X35" s="45"/>
      <c r="Y35" s="42"/>
      <c r="Z35" s="42"/>
      <c r="AA35" s="42"/>
      <c r="AB35" s="45"/>
      <c r="AC35" s="42"/>
      <c r="AD35" s="45"/>
      <c r="AE35" s="42"/>
      <c r="AF35" s="42"/>
      <c r="AG35" s="42"/>
      <c r="AH35" s="45"/>
      <c r="AI35" s="42"/>
      <c r="AJ35" s="45"/>
      <c r="AK35" s="42"/>
      <c r="AL35" s="42"/>
      <c r="AM35" s="42"/>
      <c r="AN35" s="45"/>
      <c r="AO35" s="42"/>
      <c r="AP35" s="45"/>
      <c r="AQ35" s="42"/>
      <c r="AR35" s="42"/>
      <c r="AS35" s="42"/>
      <c r="AW35" s="68"/>
      <c r="AX35" s="69"/>
      <c r="AY35" s="184" t="s">
        <v>3</v>
      </c>
      <c r="AZ35" s="185"/>
      <c r="BA35" s="184" t="s">
        <v>7</v>
      </c>
      <c r="BB35" s="185"/>
      <c r="BC35" s="178" t="s">
        <v>118</v>
      </c>
      <c r="BD35" s="184" t="s">
        <v>3</v>
      </c>
      <c r="BE35" s="185"/>
      <c r="BF35" s="184" t="s">
        <v>7</v>
      </c>
      <c r="BG35" s="185"/>
      <c r="BH35" s="178" t="s">
        <v>118</v>
      </c>
      <c r="BI35" s="68"/>
      <c r="BJ35" s="69"/>
      <c r="BK35" s="184" t="s">
        <v>3</v>
      </c>
      <c r="BL35" s="185"/>
      <c r="BM35" s="184" t="s">
        <v>7</v>
      </c>
      <c r="BN35" s="185"/>
      <c r="BO35" s="178" t="s">
        <v>118</v>
      </c>
      <c r="BP35" s="184" t="s">
        <v>3</v>
      </c>
      <c r="BQ35" s="185"/>
      <c r="BR35" s="184" t="s">
        <v>7</v>
      </c>
      <c r="BS35" s="185"/>
      <c r="BT35" s="178" t="s">
        <v>118</v>
      </c>
    </row>
    <row r="36" spans="1:72" ht="17" thickBot="1" x14ac:dyDescent="0.25">
      <c r="B36" t="s">
        <v>170</v>
      </c>
      <c r="C36" s="53">
        <v>75.22</v>
      </c>
      <c r="D36" s="125">
        <v>16.050999999999998</v>
      </c>
      <c r="E36" s="53">
        <v>78.260000000000005</v>
      </c>
      <c r="F36" s="125">
        <v>12.510999999999999</v>
      </c>
      <c r="G36" s="66">
        <v>72.319999999999993</v>
      </c>
      <c r="H36" s="109">
        <v>18.402999999999999</v>
      </c>
      <c r="I36" s="66">
        <v>-6</v>
      </c>
      <c r="J36" s="42" t="s">
        <v>171</v>
      </c>
      <c r="K36" s="65">
        <v>3.0000000000000001E-3</v>
      </c>
      <c r="L36" s="42" t="s">
        <v>52</v>
      </c>
      <c r="U36" s="42"/>
      <c r="V36" s="45"/>
      <c r="W36" s="42"/>
      <c r="X36" s="45"/>
      <c r="Y36" s="42"/>
      <c r="Z36" s="42"/>
      <c r="AA36" s="42"/>
      <c r="AB36" s="45"/>
      <c r="AC36" s="42"/>
      <c r="AD36" s="45"/>
      <c r="AE36" s="42"/>
      <c r="AF36" s="42"/>
      <c r="AG36" s="42"/>
      <c r="AH36" s="45"/>
      <c r="AI36" s="42"/>
      <c r="AJ36" s="45"/>
      <c r="AK36" s="42"/>
      <c r="AL36" s="42"/>
      <c r="AM36" s="42"/>
      <c r="AN36" s="45"/>
      <c r="AO36" s="42"/>
      <c r="AP36" s="45"/>
      <c r="AQ36" s="42"/>
      <c r="AR36" s="42"/>
      <c r="AS36" s="42"/>
      <c r="AW36" s="180"/>
      <c r="AX36" s="181"/>
      <c r="AY36" s="182">
        <v>108</v>
      </c>
      <c r="AZ36" s="183"/>
      <c r="BA36" s="182">
        <v>111</v>
      </c>
      <c r="BB36" s="183"/>
      <c r="BC36" s="179"/>
      <c r="BD36" s="182">
        <v>21</v>
      </c>
      <c r="BE36" s="183"/>
      <c r="BF36" s="182">
        <v>21</v>
      </c>
      <c r="BG36" s="183"/>
      <c r="BH36" s="179"/>
      <c r="BI36" s="180"/>
      <c r="BJ36" s="181"/>
      <c r="BK36" s="182">
        <v>48</v>
      </c>
      <c r="BL36" s="183"/>
      <c r="BM36" s="182">
        <v>49</v>
      </c>
      <c r="BN36" s="183"/>
      <c r="BO36" s="179"/>
      <c r="BP36" s="182">
        <v>81</v>
      </c>
      <c r="BQ36" s="183"/>
      <c r="BR36" s="182">
        <v>83</v>
      </c>
      <c r="BS36" s="183"/>
      <c r="BT36" s="179"/>
    </row>
    <row r="37" spans="1:72" ht="17" thickBot="1" x14ac:dyDescent="0.25">
      <c r="B37" t="s">
        <v>172</v>
      </c>
      <c r="C37" s="53">
        <v>76.83</v>
      </c>
      <c r="D37" s="125">
        <v>13.186</v>
      </c>
      <c r="E37" s="53">
        <v>80.75</v>
      </c>
      <c r="F37" s="125">
        <v>12.287000000000001</v>
      </c>
      <c r="G37" s="66">
        <v>73.02</v>
      </c>
      <c r="H37" s="109">
        <v>12.952999999999999</v>
      </c>
      <c r="I37" s="66">
        <v>-8</v>
      </c>
      <c r="J37" s="114" t="s">
        <v>173</v>
      </c>
      <c r="K37" s="63" t="s">
        <v>46</v>
      </c>
      <c r="L37" s="42" t="s">
        <v>52</v>
      </c>
      <c r="AW37" s="176" t="s">
        <v>28</v>
      </c>
      <c r="AX37" s="177"/>
      <c r="AY37" s="70"/>
      <c r="AZ37" s="71"/>
      <c r="BA37" s="70"/>
      <c r="BB37" s="71"/>
      <c r="BC37" s="72"/>
      <c r="BD37" s="70"/>
      <c r="BE37" s="71"/>
      <c r="BF37" s="70"/>
      <c r="BG37" s="71"/>
      <c r="BH37" s="72"/>
      <c r="BI37" s="176" t="s">
        <v>28</v>
      </c>
      <c r="BJ37" s="177"/>
      <c r="BK37" s="70"/>
      <c r="BL37" s="71"/>
      <c r="BM37" s="70"/>
      <c r="BN37" s="71"/>
      <c r="BO37" s="72"/>
      <c r="BP37" s="70"/>
      <c r="BQ37" s="71"/>
      <c r="BR37" s="70"/>
      <c r="BS37" s="71"/>
      <c r="BT37" s="72"/>
    </row>
    <row r="38" spans="1:72" ht="17" thickBot="1" x14ac:dyDescent="0.25">
      <c r="B38" t="s">
        <v>174</v>
      </c>
      <c r="C38" s="53">
        <v>89.8</v>
      </c>
      <c r="D38" s="125">
        <v>19.3</v>
      </c>
      <c r="E38" s="53">
        <v>91.99</v>
      </c>
      <c r="F38" s="125">
        <v>18.135999999999999</v>
      </c>
      <c r="G38" s="66">
        <v>87.66</v>
      </c>
      <c r="H38" s="109">
        <v>20.126000000000001</v>
      </c>
      <c r="I38" s="66">
        <v>-4</v>
      </c>
      <c r="J38" s="42" t="s">
        <v>175</v>
      </c>
      <c r="K38" s="42">
        <v>7.1999999999999995E-2</v>
      </c>
      <c r="L38" s="42" t="s">
        <v>52</v>
      </c>
      <c r="AW38" s="73"/>
      <c r="AX38" s="74" t="s">
        <v>114</v>
      </c>
      <c r="AY38" s="75">
        <v>39</v>
      </c>
      <c r="AZ38" s="76">
        <v>0.3611111111111111</v>
      </c>
      <c r="BA38" s="75">
        <v>60</v>
      </c>
      <c r="BB38" s="76">
        <v>0.54054054054054057</v>
      </c>
      <c r="BC38" s="77">
        <v>8.0000000000000002E-3</v>
      </c>
      <c r="BD38" s="75">
        <v>16</v>
      </c>
      <c r="BE38" s="76">
        <v>0.76190476190476186</v>
      </c>
      <c r="BF38" s="75">
        <v>20</v>
      </c>
      <c r="BG38" s="76">
        <v>0.95238095238095233</v>
      </c>
      <c r="BH38" s="77">
        <v>9.1999999999999998E-2</v>
      </c>
      <c r="BI38" s="73"/>
      <c r="BJ38" s="74" t="s">
        <v>114</v>
      </c>
      <c r="BK38" s="75">
        <v>11</v>
      </c>
      <c r="BL38" s="76">
        <v>0.22916666666666666</v>
      </c>
      <c r="BM38" s="75">
        <v>21</v>
      </c>
      <c r="BN38" s="76">
        <v>0.42857142857142855</v>
      </c>
      <c r="BO38" s="77">
        <v>3.6999999999999998E-2</v>
      </c>
      <c r="BP38" s="75">
        <v>44</v>
      </c>
      <c r="BQ38" s="76">
        <v>0.54320987654320985</v>
      </c>
      <c r="BR38" s="75">
        <v>59</v>
      </c>
      <c r="BS38" s="76">
        <v>0.71084337349397586</v>
      </c>
      <c r="BT38" s="77">
        <v>2.5999999999999999E-2</v>
      </c>
    </row>
    <row r="39" spans="1:72" ht="17" thickBot="1" x14ac:dyDescent="0.25">
      <c r="B39" t="s">
        <v>176</v>
      </c>
      <c r="C39" s="53">
        <v>69.2</v>
      </c>
      <c r="D39" s="125">
        <v>13.9</v>
      </c>
      <c r="E39" s="53">
        <v>71.36</v>
      </c>
      <c r="F39" s="125">
        <v>12.705</v>
      </c>
      <c r="G39" s="66">
        <v>67.19</v>
      </c>
      <c r="H39" s="109">
        <v>14.757999999999999</v>
      </c>
      <c r="I39" s="66">
        <v>-4</v>
      </c>
      <c r="J39" s="42" t="s">
        <v>177</v>
      </c>
      <c r="K39" s="126">
        <v>1.6E-2</v>
      </c>
      <c r="L39" s="42" t="s">
        <v>52</v>
      </c>
      <c r="AW39" s="78"/>
      <c r="AX39" s="71" t="s">
        <v>37</v>
      </c>
      <c r="AY39" s="70">
        <v>0</v>
      </c>
      <c r="AZ39" s="71" t="s">
        <v>42</v>
      </c>
      <c r="BA39" s="70">
        <v>2</v>
      </c>
      <c r="BB39" s="71" t="s">
        <v>88</v>
      </c>
      <c r="BC39" s="72">
        <v>6.0000000000000001E-3</v>
      </c>
      <c r="BD39" s="70">
        <v>3</v>
      </c>
      <c r="BE39" s="71" t="s">
        <v>86</v>
      </c>
      <c r="BF39" s="70">
        <v>5</v>
      </c>
      <c r="BG39" s="71" t="s">
        <v>85</v>
      </c>
      <c r="BH39" s="72">
        <v>0.113</v>
      </c>
      <c r="BI39" s="78"/>
      <c r="BJ39" s="71" t="s">
        <v>37</v>
      </c>
      <c r="BK39" s="70">
        <v>0</v>
      </c>
      <c r="BL39" s="71" t="s">
        <v>99</v>
      </c>
      <c r="BM39" s="70">
        <v>0</v>
      </c>
      <c r="BN39" s="71" t="s">
        <v>100</v>
      </c>
      <c r="BO39" s="72">
        <v>4.9000000000000002E-2</v>
      </c>
      <c r="BP39" s="70">
        <v>2</v>
      </c>
      <c r="BQ39" s="71" t="s">
        <v>88</v>
      </c>
      <c r="BR39" s="70">
        <v>3</v>
      </c>
      <c r="BS39" s="71" t="s">
        <v>101</v>
      </c>
      <c r="BT39" s="72">
        <v>1.4E-2</v>
      </c>
    </row>
    <row r="40" spans="1:72" ht="17" thickBot="1" x14ac:dyDescent="0.25">
      <c r="B40" t="s">
        <v>178</v>
      </c>
      <c r="C40" s="53">
        <v>76.900000000000006</v>
      </c>
      <c r="D40" s="125">
        <v>14.6</v>
      </c>
      <c r="E40" s="53">
        <v>77.12</v>
      </c>
      <c r="F40" s="125">
        <v>15.645</v>
      </c>
      <c r="G40" s="66">
        <v>76.760000000000005</v>
      </c>
      <c r="H40" s="109">
        <v>13.477</v>
      </c>
      <c r="I40" s="66">
        <v>0</v>
      </c>
      <c r="J40" s="42" t="s">
        <v>179</v>
      </c>
      <c r="K40" s="127">
        <v>0.84499999999999997</v>
      </c>
      <c r="L40" s="42" t="s">
        <v>52</v>
      </c>
      <c r="AW40" s="73"/>
      <c r="AX40" s="79" t="s">
        <v>38</v>
      </c>
      <c r="AY40" s="75">
        <v>0</v>
      </c>
      <c r="AZ40" s="79" t="s">
        <v>41</v>
      </c>
      <c r="BA40" s="75">
        <v>1</v>
      </c>
      <c r="BB40" s="79" t="s">
        <v>42</v>
      </c>
      <c r="BC40" s="77">
        <v>4.0000000000000001E-3</v>
      </c>
      <c r="BD40" s="75">
        <v>1</v>
      </c>
      <c r="BE40" s="79" t="s">
        <v>87</v>
      </c>
      <c r="BF40" s="75">
        <v>2</v>
      </c>
      <c r="BG40" s="79" t="s">
        <v>84</v>
      </c>
      <c r="BH40" s="77">
        <v>0.05</v>
      </c>
      <c r="BI40" s="73"/>
      <c r="BJ40" s="79" t="s">
        <v>38</v>
      </c>
      <c r="BK40" s="75">
        <v>0</v>
      </c>
      <c r="BL40" s="79" t="s">
        <v>99</v>
      </c>
      <c r="BM40" s="75">
        <v>0</v>
      </c>
      <c r="BN40" s="79" t="s">
        <v>41</v>
      </c>
      <c r="BO40" s="77">
        <v>4.2000000000000003E-2</v>
      </c>
      <c r="BP40" s="75">
        <v>1</v>
      </c>
      <c r="BQ40" s="79" t="s">
        <v>41</v>
      </c>
      <c r="BR40" s="75">
        <v>1</v>
      </c>
      <c r="BS40" s="79" t="s">
        <v>42</v>
      </c>
      <c r="BT40" s="77">
        <v>5.0000000000000001E-3</v>
      </c>
    </row>
    <row r="41" spans="1:72" ht="17" thickBot="1" x14ac:dyDescent="0.25">
      <c r="J41" s="50"/>
      <c r="K41" s="40"/>
      <c r="AW41" s="176" t="s">
        <v>115</v>
      </c>
      <c r="AX41" s="177"/>
      <c r="AY41" s="80"/>
      <c r="AZ41" s="80"/>
      <c r="BA41" s="80"/>
      <c r="BB41" s="80"/>
      <c r="BC41" s="80"/>
      <c r="BD41" s="80"/>
      <c r="BE41" s="80"/>
      <c r="BF41" s="80"/>
      <c r="BG41" s="80"/>
      <c r="BH41" s="80"/>
      <c r="BI41" s="176" t="s">
        <v>115</v>
      </c>
      <c r="BJ41" s="177"/>
      <c r="BK41" s="80"/>
      <c r="BL41" s="80"/>
      <c r="BM41" s="80"/>
      <c r="BN41" s="80"/>
      <c r="BO41" s="80"/>
      <c r="BP41" s="80"/>
      <c r="BQ41" s="80"/>
      <c r="BR41" s="80"/>
      <c r="BS41" s="80"/>
      <c r="BT41" s="80"/>
    </row>
    <row r="42" spans="1:72" ht="17" thickBot="1" x14ac:dyDescent="0.25">
      <c r="H42" s="5"/>
      <c r="I42" s="49"/>
      <c r="J42" s="49"/>
      <c r="K42" s="5"/>
      <c r="AW42" s="78"/>
      <c r="AX42" s="71" t="s">
        <v>116</v>
      </c>
      <c r="AY42" s="82">
        <v>6.1</v>
      </c>
      <c r="AZ42" s="83">
        <v>0.95</v>
      </c>
      <c r="BA42" s="82">
        <v>6.8</v>
      </c>
      <c r="BB42" s="83">
        <v>0.95</v>
      </c>
      <c r="BC42" s="72" t="s">
        <v>46</v>
      </c>
      <c r="BD42" s="82">
        <v>7.5</v>
      </c>
      <c r="BE42" s="83">
        <v>1.1000000000000001</v>
      </c>
      <c r="BF42" s="82">
        <v>8</v>
      </c>
      <c r="BG42" s="83">
        <v>1.2</v>
      </c>
      <c r="BH42" s="72">
        <v>0.17599999999999999</v>
      </c>
      <c r="BI42" s="78"/>
      <c r="BJ42" s="71" t="s">
        <v>116</v>
      </c>
      <c r="BK42" s="82">
        <v>6.0265000000000004</v>
      </c>
      <c r="BL42" s="83">
        <v>1.13341</v>
      </c>
      <c r="BM42" s="82">
        <v>6.6885000000000003</v>
      </c>
      <c r="BN42" s="83">
        <v>1.19309</v>
      </c>
      <c r="BO42" s="72">
        <v>6.0000000000000001E-3</v>
      </c>
      <c r="BP42" s="82">
        <v>6.4570999999999996</v>
      </c>
      <c r="BQ42" s="83">
        <v>1.03975</v>
      </c>
      <c r="BR42" s="82">
        <v>7.1158999999999999</v>
      </c>
      <c r="BS42" s="83">
        <v>1</v>
      </c>
      <c r="BT42" s="72" t="s">
        <v>46</v>
      </c>
    </row>
    <row r="43" spans="1:72" ht="17" thickBot="1" x14ac:dyDescent="0.25">
      <c r="AW43" s="73"/>
      <c r="AX43" s="79" t="s">
        <v>117</v>
      </c>
      <c r="AY43" s="84">
        <v>8.5</v>
      </c>
      <c r="AZ43" s="85">
        <v>1.2</v>
      </c>
      <c r="BA43" s="84">
        <v>9</v>
      </c>
      <c r="BB43" s="85">
        <v>1.2</v>
      </c>
      <c r="BC43" s="81">
        <v>2E-3</v>
      </c>
      <c r="BD43" s="84">
        <v>10.1</v>
      </c>
      <c r="BE43" s="85">
        <v>1.3</v>
      </c>
      <c r="BF43" s="84">
        <v>10.4</v>
      </c>
      <c r="BG43" s="85">
        <v>1.7</v>
      </c>
      <c r="BH43" s="81">
        <v>0.57599999999999996</v>
      </c>
      <c r="BI43" s="73"/>
      <c r="BJ43" s="79" t="s">
        <v>117</v>
      </c>
      <c r="BK43" s="84">
        <v>8.1155000000000008</v>
      </c>
      <c r="BL43" s="85">
        <v>1.5961799999999999</v>
      </c>
      <c r="BM43" s="84">
        <v>8.4779</v>
      </c>
      <c r="BN43" s="85">
        <v>1.26193</v>
      </c>
      <c r="BO43" s="81">
        <v>0.217</v>
      </c>
      <c r="BP43" s="84">
        <v>9.1507000000000005</v>
      </c>
      <c r="BQ43" s="85">
        <v>1.03975</v>
      </c>
      <c r="BR43" s="84">
        <v>9.7246000000000006</v>
      </c>
      <c r="BS43" s="85">
        <v>1.3</v>
      </c>
      <c r="BT43" s="81">
        <v>3.0000000000000001E-3</v>
      </c>
    </row>
    <row r="44" spans="1:72" x14ac:dyDescent="0.2">
      <c r="I44" s="123"/>
      <c r="J44" s="123"/>
      <c r="K44" s="113"/>
    </row>
    <row r="45" spans="1:72" x14ac:dyDescent="0.2">
      <c r="J45" s="123"/>
      <c r="K45" s="113"/>
      <c r="L45" s="114"/>
    </row>
    <row r="46" spans="1:72" x14ac:dyDescent="0.2">
      <c r="I46" s="123"/>
      <c r="J46" s="123"/>
      <c r="K46" s="113"/>
    </row>
    <row r="47" spans="1:72" x14ac:dyDescent="0.2">
      <c r="J47" s="123"/>
      <c r="K47" s="113"/>
    </row>
    <row r="48" spans="1:72" x14ac:dyDescent="0.2">
      <c r="J48" s="123"/>
      <c r="K48" s="113"/>
    </row>
    <row r="50" spans="8:11" x14ac:dyDescent="0.2">
      <c r="I50" s="123"/>
      <c r="J50" s="123"/>
      <c r="K50" s="113"/>
    </row>
    <row r="51" spans="8:11" x14ac:dyDescent="0.2">
      <c r="J51" s="123"/>
      <c r="K51" s="113"/>
    </row>
    <row r="52" spans="8:11" x14ac:dyDescent="0.2">
      <c r="J52" s="123"/>
      <c r="K52" s="113"/>
    </row>
    <row r="53" spans="8:11" x14ac:dyDescent="0.2">
      <c r="J53" s="123"/>
      <c r="K53" s="113"/>
    </row>
    <row r="54" spans="8:11" x14ac:dyDescent="0.2">
      <c r="J54" s="123"/>
      <c r="K54" s="113"/>
    </row>
    <row r="55" spans="8:11" x14ac:dyDescent="0.2">
      <c r="J55" s="123"/>
      <c r="K55" s="113"/>
    </row>
    <row r="56" spans="8:11" x14ac:dyDescent="0.2">
      <c r="J56" s="123"/>
      <c r="K56" s="113"/>
    </row>
    <row r="58" spans="8:11" x14ac:dyDescent="0.2">
      <c r="I58" s="123"/>
      <c r="J58" s="123"/>
      <c r="K58" s="113"/>
    </row>
    <row r="60" spans="8:11" x14ac:dyDescent="0.2">
      <c r="I60" s="123"/>
      <c r="J60" s="123"/>
      <c r="K60" s="113"/>
    </row>
    <row r="62" spans="8:11" x14ac:dyDescent="0.2">
      <c r="H62" s="5"/>
      <c r="I62" s="49"/>
      <c r="J62" s="49"/>
      <c r="K62" s="5"/>
    </row>
  </sheetData>
  <mergeCells count="30">
    <mergeCell ref="BP34:BS34"/>
    <mergeCell ref="BK34:BN34"/>
    <mergeCell ref="BI37:BJ37"/>
    <mergeCell ref="BI41:BJ41"/>
    <mergeCell ref="BD34:BG34"/>
    <mergeCell ref="BF35:BG35"/>
    <mergeCell ref="AY34:BB34"/>
    <mergeCell ref="BR35:BS35"/>
    <mergeCell ref="BT35:BT36"/>
    <mergeCell ref="BI36:BJ36"/>
    <mergeCell ref="BK36:BL36"/>
    <mergeCell ref="BM36:BN36"/>
    <mergeCell ref="BP36:BQ36"/>
    <mergeCell ref="BR36:BS36"/>
    <mergeCell ref="BD36:BE36"/>
    <mergeCell ref="BF36:BG36"/>
    <mergeCell ref="BK35:BL35"/>
    <mergeCell ref="BM35:BN35"/>
    <mergeCell ref="BO35:BO36"/>
    <mergeCell ref="BP35:BQ35"/>
    <mergeCell ref="AY35:AZ35"/>
    <mergeCell ref="BA35:BB35"/>
    <mergeCell ref="AW37:AX37"/>
    <mergeCell ref="AW41:AX41"/>
    <mergeCell ref="BH35:BH36"/>
    <mergeCell ref="BC35:BC36"/>
    <mergeCell ref="AW36:AX36"/>
    <mergeCell ref="AY36:AZ36"/>
    <mergeCell ref="BA36:BB36"/>
    <mergeCell ref="BD35:BE35"/>
  </mergeCells>
  <pageMargins left="0.7" right="0.7" top="0.75" bottom="0.75" header="0.3" footer="0.3"/>
  <pageSetup paperSize="9" orientation="landscape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E7D0F-74FA-214D-8636-1EEA244366F9}">
  <dimension ref="A2:AP38"/>
  <sheetViews>
    <sheetView workbookViewId="0">
      <selection activeCell="D4" sqref="D4"/>
    </sheetView>
  </sheetViews>
  <sheetFormatPr baseColWidth="10" defaultRowHeight="16" x14ac:dyDescent="0.2"/>
  <cols>
    <col min="1" max="1" width="2.6640625" style="42" customWidth="1"/>
    <col min="2" max="2" width="14.83203125" style="42" bestFit="1" customWidth="1"/>
    <col min="3" max="3" width="10.83203125" style="42"/>
    <col min="4" max="4" width="13.5" style="99" bestFit="1" customWidth="1"/>
    <col min="5" max="5" width="10.83203125" style="57"/>
    <col min="6" max="6" width="10.83203125" style="59"/>
    <col min="7" max="7" width="13.5" style="104" bestFit="1" customWidth="1"/>
    <col min="8" max="8" width="10.83203125" style="57"/>
    <col min="9" max="9" width="10.83203125" style="59"/>
    <col min="10" max="12" width="10.83203125" style="57"/>
    <col min="13" max="13" width="10.83203125" style="86"/>
    <col min="14" max="14" width="15.1640625" style="42" bestFit="1" customWidth="1"/>
    <col min="15" max="15" width="18.33203125" style="99" bestFit="1" customWidth="1"/>
    <col min="16" max="17" width="10.83203125" style="42"/>
    <col min="18" max="18" width="10.83203125" style="99"/>
    <col min="19" max="23" width="10.83203125" style="42"/>
    <col min="24" max="24" width="10.83203125" style="86"/>
    <col min="25" max="25" width="15.1640625" style="42" bestFit="1" customWidth="1"/>
    <col min="26" max="26" width="14.33203125" style="99" customWidth="1"/>
    <col min="27" max="28" width="10.83203125" style="42"/>
    <col min="29" max="29" width="13.5" style="99" bestFit="1" customWidth="1"/>
    <col min="30" max="34" width="10.83203125" style="42"/>
    <col min="35" max="35" width="10.83203125" style="86"/>
    <col min="36" max="36" width="15.1640625" style="42" bestFit="1" customWidth="1"/>
    <col min="37" max="16384" width="10.83203125" style="42"/>
  </cols>
  <sheetData>
    <row r="2" spans="1:42" x14ac:dyDescent="0.2">
      <c r="D2" s="87" t="s">
        <v>134</v>
      </c>
      <c r="E2" s="88"/>
      <c r="F2" s="88"/>
      <c r="G2" s="89"/>
      <c r="H2" s="90"/>
      <c r="I2" s="88"/>
      <c r="J2" s="90"/>
      <c r="K2" s="90"/>
      <c r="L2" s="90"/>
      <c r="M2" s="91"/>
      <c r="N2" s="92"/>
      <c r="O2" s="93" t="s">
        <v>79</v>
      </c>
      <c r="P2" s="94"/>
      <c r="Q2" s="94"/>
      <c r="R2" s="95"/>
      <c r="S2" s="94"/>
      <c r="T2" s="94"/>
      <c r="U2" s="94"/>
      <c r="V2" s="94"/>
      <c r="W2" s="94"/>
      <c r="X2" s="111"/>
      <c r="Y2" s="94"/>
      <c r="Z2" s="96" t="s">
        <v>136</v>
      </c>
      <c r="AA2" s="97"/>
      <c r="AB2" s="97"/>
      <c r="AC2" s="98"/>
      <c r="AD2" s="97"/>
      <c r="AE2" s="97"/>
      <c r="AF2" s="97"/>
      <c r="AG2" s="97"/>
      <c r="AH2" s="97"/>
      <c r="AI2" s="110"/>
      <c r="AJ2" s="97"/>
    </row>
    <row r="3" spans="1:42" x14ac:dyDescent="0.2">
      <c r="E3" s="100" t="s">
        <v>3</v>
      </c>
      <c r="F3" s="101"/>
      <c r="G3" s="102"/>
      <c r="H3" s="100" t="s">
        <v>7</v>
      </c>
      <c r="I3" s="101"/>
      <c r="J3" s="101" t="s">
        <v>127</v>
      </c>
      <c r="K3" s="101" t="s">
        <v>128</v>
      </c>
      <c r="L3" s="101"/>
      <c r="M3" s="65" t="s">
        <v>31</v>
      </c>
      <c r="N3" s="62" t="s">
        <v>32</v>
      </c>
      <c r="P3" s="100" t="s">
        <v>3</v>
      </c>
      <c r="Q3" s="101"/>
      <c r="R3" s="102"/>
      <c r="S3" s="100" t="s">
        <v>7</v>
      </c>
      <c r="T3" s="101"/>
      <c r="U3" s="101" t="s">
        <v>127</v>
      </c>
      <c r="V3" s="101" t="s">
        <v>128</v>
      </c>
      <c r="W3" s="101"/>
      <c r="X3" s="65" t="s">
        <v>31</v>
      </c>
      <c r="Y3" s="62" t="s">
        <v>32</v>
      </c>
      <c r="AA3" s="100" t="s">
        <v>3</v>
      </c>
      <c r="AB3" s="101"/>
      <c r="AC3" s="102"/>
      <c r="AD3" s="100" t="s">
        <v>7</v>
      </c>
      <c r="AE3" s="101"/>
      <c r="AF3" s="101" t="s">
        <v>127</v>
      </c>
      <c r="AG3" s="101" t="s">
        <v>128</v>
      </c>
      <c r="AH3" s="101"/>
      <c r="AI3" s="65" t="s">
        <v>31</v>
      </c>
      <c r="AJ3" s="62" t="s">
        <v>32</v>
      </c>
    </row>
    <row r="4" spans="1:42" x14ac:dyDescent="0.2">
      <c r="D4" s="99" t="s">
        <v>135</v>
      </c>
      <c r="E4" s="103">
        <v>21</v>
      </c>
      <c r="F4" s="102"/>
      <c r="G4" s="99" t="s">
        <v>135</v>
      </c>
      <c r="H4" s="103">
        <v>16</v>
      </c>
      <c r="K4" s="57" t="s">
        <v>130</v>
      </c>
      <c r="L4" s="57" t="s">
        <v>129</v>
      </c>
      <c r="O4" s="99" t="s">
        <v>135</v>
      </c>
      <c r="P4" s="103">
        <v>16</v>
      </c>
      <c r="Q4" s="102"/>
      <c r="R4" s="99" t="s">
        <v>135</v>
      </c>
      <c r="S4" s="103">
        <v>12</v>
      </c>
      <c r="T4" s="59"/>
      <c r="U4" s="57"/>
      <c r="V4" s="57" t="s">
        <v>130</v>
      </c>
      <c r="W4" s="57" t="s">
        <v>129</v>
      </c>
      <c r="Z4" s="99" t="s">
        <v>135</v>
      </c>
      <c r="AA4" s="103">
        <v>17</v>
      </c>
      <c r="AB4" s="102"/>
      <c r="AC4" s="99" t="s">
        <v>135</v>
      </c>
      <c r="AD4" s="103">
        <v>10</v>
      </c>
      <c r="AE4" s="59"/>
      <c r="AF4" s="57"/>
      <c r="AG4" s="57" t="s">
        <v>130</v>
      </c>
      <c r="AH4" s="57" t="s">
        <v>129</v>
      </c>
    </row>
    <row r="5" spans="1:42" x14ac:dyDescent="0.2">
      <c r="A5" s="42" t="s">
        <v>44</v>
      </c>
    </row>
    <row r="6" spans="1:42" s="57" customFormat="1" x14ac:dyDescent="0.2">
      <c r="B6" s="57" t="s">
        <v>21</v>
      </c>
      <c r="D6" s="51">
        <v>21</v>
      </c>
      <c r="E6" s="50">
        <v>40.520000000000003</v>
      </c>
      <c r="F6" s="105">
        <v>7.4610000000000003</v>
      </c>
      <c r="G6" s="51">
        <v>16</v>
      </c>
      <c r="H6" s="50">
        <v>42.13</v>
      </c>
      <c r="I6" s="105">
        <v>12.569000000000001</v>
      </c>
      <c r="J6" s="50">
        <v>1.601</v>
      </c>
      <c r="K6" s="50">
        <v>-5.1189999999999998</v>
      </c>
      <c r="L6" s="50">
        <v>8.3219999999999992</v>
      </c>
      <c r="M6" s="56">
        <v>0.63200000000000001</v>
      </c>
      <c r="N6" s="57" t="s">
        <v>52</v>
      </c>
      <c r="O6" s="99">
        <v>16</v>
      </c>
      <c r="P6" s="50">
        <v>37.06</v>
      </c>
      <c r="Q6" s="50">
        <v>3.9740000000000002</v>
      </c>
      <c r="R6" s="99">
        <v>12</v>
      </c>
      <c r="S6" s="50">
        <v>37.08</v>
      </c>
      <c r="T6" s="50">
        <v>3.26</v>
      </c>
      <c r="U6" s="50">
        <v>2.1000000000000001E-2</v>
      </c>
      <c r="V6" s="50">
        <v>-2.875</v>
      </c>
      <c r="W6" s="50">
        <v>2.9169999999999998</v>
      </c>
      <c r="X6" s="56">
        <v>0.98799999999999999</v>
      </c>
      <c r="Y6" s="57" t="s">
        <v>52</v>
      </c>
      <c r="Z6" s="51">
        <v>17</v>
      </c>
      <c r="AA6" s="50">
        <v>39.880000000000003</v>
      </c>
      <c r="AB6" s="50">
        <v>6.1630000000000003</v>
      </c>
      <c r="AC6" s="51">
        <v>10</v>
      </c>
      <c r="AD6" s="50">
        <v>37.5</v>
      </c>
      <c r="AE6" s="50">
        <v>3.44</v>
      </c>
      <c r="AF6" s="50">
        <v>-2.3820000000000001</v>
      </c>
      <c r="AG6" s="50">
        <v>-6.77</v>
      </c>
      <c r="AH6" s="50">
        <v>2.0049999999999999</v>
      </c>
      <c r="AI6" s="56">
        <v>0.27400000000000002</v>
      </c>
      <c r="AJ6" s="57" t="s">
        <v>52</v>
      </c>
    </row>
    <row r="7" spans="1:42" s="57" customFormat="1" x14ac:dyDescent="0.2">
      <c r="B7" s="57" t="s">
        <v>137</v>
      </c>
      <c r="D7" s="51">
        <v>21</v>
      </c>
      <c r="E7" s="50">
        <v>5.4429999999999996</v>
      </c>
      <c r="F7" s="105">
        <v>1.0092000000000001</v>
      </c>
      <c r="G7" s="51">
        <v>16</v>
      </c>
      <c r="H7" s="50">
        <v>6.5250000000000004</v>
      </c>
      <c r="I7" s="105">
        <v>2.1032000000000002</v>
      </c>
      <c r="J7" s="50">
        <v>1.0821000000000001</v>
      </c>
      <c r="K7" s="50">
        <v>2.1700000000000001E-2</v>
      </c>
      <c r="L7" s="50">
        <v>2.1425999999999998</v>
      </c>
      <c r="M7" s="56">
        <v>4.5999999999999999E-2</v>
      </c>
      <c r="N7" s="57" t="s">
        <v>52</v>
      </c>
      <c r="O7" s="99">
        <v>16</v>
      </c>
      <c r="P7" s="50">
        <v>5.0620000000000003</v>
      </c>
      <c r="Q7" s="50">
        <v>0.68300000000000005</v>
      </c>
      <c r="R7" s="99">
        <v>12</v>
      </c>
      <c r="S7" s="50">
        <v>5.7</v>
      </c>
      <c r="T7" s="50">
        <v>0.69669999999999999</v>
      </c>
      <c r="U7" s="50">
        <v>0.63749999999999996</v>
      </c>
      <c r="V7" s="50">
        <v>9.6799999999999997E-2</v>
      </c>
      <c r="W7" s="50">
        <v>1.1781999999999999</v>
      </c>
      <c r="X7" s="56">
        <v>2.3E-2</v>
      </c>
      <c r="Y7" s="57" t="s">
        <v>52</v>
      </c>
      <c r="Z7" s="51">
        <v>17</v>
      </c>
      <c r="AA7" s="50">
        <v>5.3710000000000004</v>
      </c>
      <c r="AB7" s="50">
        <v>0.79120000000000001</v>
      </c>
      <c r="AC7" s="51">
        <v>10</v>
      </c>
      <c r="AD7" s="50">
        <v>5.78</v>
      </c>
      <c r="AE7" s="50">
        <v>0.73609999999999998</v>
      </c>
      <c r="AF7" s="50">
        <v>0.40939999999999999</v>
      </c>
      <c r="AG7" s="50">
        <v>-0.22409999999999999</v>
      </c>
      <c r="AH7" s="50">
        <v>1.0428999999999999</v>
      </c>
      <c r="AI7" s="56">
        <v>0.19500000000000001</v>
      </c>
      <c r="AJ7" s="57" t="s">
        <v>52</v>
      </c>
    </row>
    <row r="8" spans="1:42" s="57" customFormat="1" x14ac:dyDescent="0.2">
      <c r="B8" s="57" t="s">
        <v>138</v>
      </c>
      <c r="D8" s="51">
        <v>21</v>
      </c>
      <c r="E8" s="50">
        <v>6.1327999999999996</v>
      </c>
      <c r="F8" s="105">
        <v>1.0507299999999999</v>
      </c>
      <c r="G8" s="51">
        <v>16</v>
      </c>
      <c r="H8" s="50">
        <v>6.8170999999999999</v>
      </c>
      <c r="I8" s="105">
        <v>1.61354</v>
      </c>
      <c r="J8" s="50">
        <v>0.68428999999999995</v>
      </c>
      <c r="K8" s="50">
        <v>-0.20605000000000001</v>
      </c>
      <c r="L8" s="50">
        <v>1.57463</v>
      </c>
      <c r="M8" s="56">
        <v>0.128</v>
      </c>
      <c r="N8" s="57" t="s">
        <v>52</v>
      </c>
      <c r="O8" s="99">
        <v>16</v>
      </c>
      <c r="P8" s="50">
        <v>5.8143000000000002</v>
      </c>
      <c r="Q8" s="50">
        <v>0.92115000000000002</v>
      </c>
      <c r="R8" s="99">
        <v>12</v>
      </c>
      <c r="S8" s="50">
        <v>6.0956000000000001</v>
      </c>
      <c r="T8" s="50">
        <v>0.68640999999999996</v>
      </c>
      <c r="U8" s="50">
        <v>0.28134999999999999</v>
      </c>
      <c r="V8" s="50">
        <v>-0.37015999999999999</v>
      </c>
      <c r="W8" s="50">
        <v>0.93286000000000002</v>
      </c>
      <c r="X8" s="56">
        <v>0.38300000000000001</v>
      </c>
      <c r="Y8" s="57" t="s">
        <v>52</v>
      </c>
      <c r="Z8" s="51">
        <v>17</v>
      </c>
      <c r="AA8" s="50">
        <v>5.8129999999999997</v>
      </c>
      <c r="AB8" s="50">
        <v>0.84050000000000002</v>
      </c>
      <c r="AC8" s="51">
        <v>10</v>
      </c>
      <c r="AD8" s="50">
        <v>6.01</v>
      </c>
      <c r="AE8" s="50">
        <v>0.71111000000000002</v>
      </c>
      <c r="AF8" s="50">
        <v>0.19700000000000001</v>
      </c>
      <c r="AG8" s="50">
        <v>-0.45662000000000003</v>
      </c>
      <c r="AH8" s="50">
        <v>0.85063</v>
      </c>
      <c r="AI8" s="56">
        <v>0.54</v>
      </c>
      <c r="AJ8" s="57" t="s">
        <v>52</v>
      </c>
    </row>
    <row r="9" spans="1:42" s="57" customFormat="1" x14ac:dyDescent="0.2">
      <c r="B9" s="57" t="s">
        <v>139</v>
      </c>
      <c r="D9" s="51">
        <v>21</v>
      </c>
      <c r="E9" s="50">
        <v>8.2523999999999997</v>
      </c>
      <c r="F9" s="105">
        <v>1.7149000000000001</v>
      </c>
      <c r="G9" s="51">
        <v>16</v>
      </c>
      <c r="H9" s="50">
        <v>8.7309999999999999</v>
      </c>
      <c r="I9" s="105">
        <v>1.8484</v>
      </c>
      <c r="J9" s="50">
        <v>0.47858000000000001</v>
      </c>
      <c r="K9" s="50">
        <v>-0.71608000000000005</v>
      </c>
      <c r="L9" s="50">
        <v>1.6732400000000001</v>
      </c>
      <c r="M9" s="56">
        <v>0.42199999999999999</v>
      </c>
      <c r="N9" s="57" t="s">
        <v>52</v>
      </c>
      <c r="O9" s="99">
        <v>16</v>
      </c>
      <c r="P9" s="50">
        <v>7.8825000000000003</v>
      </c>
      <c r="Q9" s="50">
        <v>1.6943600000000001</v>
      </c>
      <c r="R9" s="99">
        <v>12</v>
      </c>
      <c r="S9" s="50">
        <v>8.0239999999999991</v>
      </c>
      <c r="T9" s="50">
        <v>1.2480500000000001</v>
      </c>
      <c r="U9" s="50">
        <v>0.14152000000000001</v>
      </c>
      <c r="V9" s="50">
        <v>-1.05288</v>
      </c>
      <c r="W9" s="50">
        <v>1.3359300000000001</v>
      </c>
      <c r="X9" s="56">
        <v>0.80900000000000005</v>
      </c>
      <c r="Y9" s="57" t="s">
        <v>52</v>
      </c>
      <c r="Z9" s="51">
        <v>17</v>
      </c>
      <c r="AA9" s="50">
        <v>7.9154</v>
      </c>
      <c r="AB9" s="50">
        <v>1.43119</v>
      </c>
      <c r="AC9" s="51">
        <v>10</v>
      </c>
      <c r="AD9" s="50">
        <v>7.8872</v>
      </c>
      <c r="AE9" s="50">
        <v>1.2563299999999999</v>
      </c>
      <c r="AF9" s="50">
        <v>-2.826E-2</v>
      </c>
      <c r="AG9" s="50">
        <v>-1.1533899999999999</v>
      </c>
      <c r="AH9" s="50">
        <v>1.0968800000000001</v>
      </c>
      <c r="AI9" s="56">
        <v>0.95899999999999996</v>
      </c>
      <c r="AJ9" s="57" t="s">
        <v>52</v>
      </c>
    </row>
    <row r="10" spans="1:42" x14ac:dyDescent="0.2">
      <c r="A10" s="42" t="s">
        <v>36</v>
      </c>
      <c r="E10" s="50"/>
      <c r="F10" s="105"/>
      <c r="G10" s="106"/>
      <c r="H10" s="50"/>
      <c r="I10" s="105"/>
      <c r="J10" s="50"/>
      <c r="K10" s="50"/>
      <c r="L10" s="50"/>
      <c r="M10" s="56"/>
    </row>
    <row r="11" spans="1:42" x14ac:dyDescent="0.2">
      <c r="B11" s="42" t="s">
        <v>114</v>
      </c>
      <c r="E11" s="50">
        <v>4</v>
      </c>
      <c r="F11" s="107">
        <f>E11/E4</f>
        <v>0.19047619047619047</v>
      </c>
      <c r="G11" s="108"/>
      <c r="H11" s="50">
        <v>6</v>
      </c>
      <c r="I11" s="107">
        <f>H11/H4</f>
        <v>0.375</v>
      </c>
      <c r="J11" s="50"/>
      <c r="K11" s="50"/>
      <c r="L11" s="50"/>
      <c r="M11" s="56">
        <v>0.27400000000000002</v>
      </c>
      <c r="N11" s="42" t="s">
        <v>81</v>
      </c>
      <c r="P11" s="49">
        <v>2</v>
      </c>
      <c r="Q11" s="107">
        <f>P11/P4</f>
        <v>0.125</v>
      </c>
      <c r="S11" s="49">
        <v>2</v>
      </c>
      <c r="T11" s="107">
        <f>S11/S4</f>
        <v>0.16666666666666666</v>
      </c>
      <c r="X11" s="56">
        <v>1</v>
      </c>
      <c r="Y11" s="42" t="s">
        <v>81</v>
      </c>
      <c r="AA11" s="49">
        <v>0</v>
      </c>
      <c r="AB11" s="107">
        <f>AA11/AA4</f>
        <v>0</v>
      </c>
      <c r="AD11" s="49">
        <v>0</v>
      </c>
      <c r="AE11" s="107">
        <f>AD11/AD4</f>
        <v>0</v>
      </c>
      <c r="AI11" s="56">
        <v>1</v>
      </c>
      <c r="AJ11" s="42" t="s">
        <v>81</v>
      </c>
      <c r="AM11" s="49"/>
      <c r="AN11" s="49"/>
      <c r="AO11" s="49"/>
      <c r="AP11" s="49"/>
    </row>
    <row r="12" spans="1:42" x14ac:dyDescent="0.2">
      <c r="B12" s="42" t="s">
        <v>37</v>
      </c>
      <c r="E12" s="51">
        <v>0</v>
      </c>
      <c r="F12" s="105" t="s">
        <v>99</v>
      </c>
      <c r="G12" s="106"/>
      <c r="H12" s="51">
        <v>0</v>
      </c>
      <c r="I12" s="105" t="s">
        <v>88</v>
      </c>
      <c r="J12" s="50"/>
      <c r="K12" s="50"/>
      <c r="L12" s="50"/>
      <c r="M12" s="56">
        <v>0.32300000000000001</v>
      </c>
      <c r="N12" s="42" t="s">
        <v>43</v>
      </c>
      <c r="P12" s="51">
        <v>0</v>
      </c>
      <c r="Q12" s="105" t="s">
        <v>99</v>
      </c>
      <c r="S12" s="51">
        <v>0</v>
      </c>
      <c r="T12" s="105" t="s">
        <v>99</v>
      </c>
      <c r="X12" s="56">
        <v>0.90900000000000003</v>
      </c>
      <c r="Y12" s="42" t="s">
        <v>43</v>
      </c>
      <c r="AA12" s="51">
        <v>0</v>
      </c>
      <c r="AB12" s="105" t="s">
        <v>99</v>
      </c>
      <c r="AD12" s="51">
        <v>0</v>
      </c>
      <c r="AE12" s="105" t="s">
        <v>99</v>
      </c>
      <c r="AI12" s="56">
        <v>1</v>
      </c>
      <c r="AJ12" s="42" t="s">
        <v>43</v>
      </c>
    </row>
    <row r="13" spans="1:42" x14ac:dyDescent="0.2">
      <c r="B13" s="42" t="s">
        <v>38</v>
      </c>
      <c r="E13" s="51">
        <v>0</v>
      </c>
      <c r="F13" s="105" t="s">
        <v>99</v>
      </c>
      <c r="G13" s="106"/>
      <c r="H13" s="51">
        <v>0</v>
      </c>
      <c r="I13" s="105" t="s">
        <v>42</v>
      </c>
      <c r="J13" s="50"/>
      <c r="K13" s="50"/>
      <c r="L13" s="50"/>
      <c r="M13" s="56">
        <v>0.28000000000000003</v>
      </c>
      <c r="N13" s="42" t="s">
        <v>43</v>
      </c>
      <c r="P13" s="51">
        <v>0</v>
      </c>
      <c r="Q13" s="105" t="s">
        <v>99</v>
      </c>
      <c r="S13" s="51">
        <v>0</v>
      </c>
      <c r="T13" s="105" t="s">
        <v>99</v>
      </c>
      <c r="X13" s="56">
        <v>0.873</v>
      </c>
      <c r="Y13" s="42" t="s">
        <v>43</v>
      </c>
      <c r="AA13" s="51">
        <v>0</v>
      </c>
      <c r="AB13" s="105" t="s">
        <v>99</v>
      </c>
      <c r="AD13" s="51">
        <v>0</v>
      </c>
      <c r="AE13" s="105" t="s">
        <v>99</v>
      </c>
      <c r="AI13" s="56">
        <v>1</v>
      </c>
      <c r="AJ13" s="42" t="s">
        <v>43</v>
      </c>
      <c r="AL13" s="49"/>
      <c r="AM13" s="49"/>
      <c r="AN13" s="49"/>
      <c r="AO13" s="49"/>
      <c r="AP13" s="49"/>
    </row>
    <row r="14" spans="1:42" x14ac:dyDescent="0.2">
      <c r="A14" s="42" t="s">
        <v>132</v>
      </c>
    </row>
    <row r="15" spans="1:42" s="57" customFormat="1" x14ac:dyDescent="0.2">
      <c r="B15" s="57" t="s">
        <v>55</v>
      </c>
      <c r="D15" s="51">
        <v>20</v>
      </c>
      <c r="E15" s="57">
        <v>27.010999999999999</v>
      </c>
      <c r="F15" s="59">
        <v>5.9205199999999998</v>
      </c>
      <c r="G15" s="51">
        <v>15</v>
      </c>
      <c r="H15" s="50">
        <v>13.59</v>
      </c>
      <c r="I15" s="50">
        <v>4.8869999999999996</v>
      </c>
      <c r="J15" s="50">
        <v>-13.42</v>
      </c>
      <c r="K15" s="50">
        <v>-17.245999999999999</v>
      </c>
      <c r="L15" s="50">
        <v>-9.5939999999999994</v>
      </c>
      <c r="M15" s="112" t="s">
        <v>46</v>
      </c>
      <c r="N15" s="57" t="s">
        <v>52</v>
      </c>
      <c r="O15" s="51">
        <v>15</v>
      </c>
      <c r="P15" s="50">
        <v>28.061299999999999</v>
      </c>
      <c r="Q15" s="50">
        <v>4.4816599999999998</v>
      </c>
      <c r="R15" s="51">
        <v>12</v>
      </c>
      <c r="S15" s="50">
        <v>12.425800000000001</v>
      </c>
      <c r="T15" s="50">
        <v>4.0354999999999999</v>
      </c>
      <c r="U15" s="50">
        <v>-15.6355</v>
      </c>
      <c r="V15" s="50">
        <v>-19.05829</v>
      </c>
      <c r="W15" s="50">
        <v>-12.21271</v>
      </c>
      <c r="X15" s="112" t="s">
        <v>46</v>
      </c>
      <c r="Y15" s="57" t="s">
        <v>52</v>
      </c>
      <c r="Z15" s="51">
        <v>16</v>
      </c>
      <c r="AA15" s="50">
        <v>27.0381</v>
      </c>
      <c r="AB15" s="50">
        <v>6.2960200000000004</v>
      </c>
      <c r="AC15" s="51">
        <v>10</v>
      </c>
      <c r="AD15" s="50">
        <v>13.308999999999999</v>
      </c>
      <c r="AE15" s="50">
        <v>3.4615100000000001</v>
      </c>
      <c r="AF15" s="50">
        <v>-13.72913</v>
      </c>
      <c r="AG15" s="50">
        <v>-18.230170000000001</v>
      </c>
      <c r="AH15" s="50">
        <v>-9.2280800000000003</v>
      </c>
      <c r="AI15" s="112" t="s">
        <v>46</v>
      </c>
      <c r="AJ15" s="57" t="s">
        <v>52</v>
      </c>
    </row>
    <row r="16" spans="1:42" s="57" customFormat="1" x14ac:dyDescent="0.2">
      <c r="B16" s="57" t="s">
        <v>53</v>
      </c>
      <c r="D16" s="51">
        <v>21</v>
      </c>
      <c r="E16" s="57">
        <v>35.5105</v>
      </c>
      <c r="F16" s="59">
        <v>22.188330000000001</v>
      </c>
      <c r="G16" s="51">
        <v>15</v>
      </c>
      <c r="H16" s="50">
        <v>17.760000000000002</v>
      </c>
      <c r="I16" s="50">
        <v>18.923999999999999</v>
      </c>
      <c r="J16" s="50">
        <v>-17.745999999999999</v>
      </c>
      <c r="K16" s="50">
        <v>-32.109000000000002</v>
      </c>
      <c r="L16" s="50">
        <v>-3.383</v>
      </c>
      <c r="M16" s="112">
        <v>1.7000000000000001E-2</v>
      </c>
      <c r="N16" s="57" t="s">
        <v>52</v>
      </c>
      <c r="O16" s="51">
        <v>16</v>
      </c>
      <c r="P16" s="50">
        <v>37.18</v>
      </c>
      <c r="Q16" s="50">
        <v>24.484660000000002</v>
      </c>
      <c r="R16" s="51">
        <v>12</v>
      </c>
      <c r="S16" s="50">
        <v>18.8933</v>
      </c>
      <c r="T16" s="50">
        <v>21.129549999999998</v>
      </c>
      <c r="U16" s="50">
        <v>-18.286670000000001</v>
      </c>
      <c r="V16" s="50">
        <v>-36.438800000000001</v>
      </c>
      <c r="W16" s="50">
        <v>-0.13453000000000001</v>
      </c>
      <c r="X16" s="112">
        <v>4.8000000000000001E-2</v>
      </c>
      <c r="Y16" s="57" t="s">
        <v>52</v>
      </c>
      <c r="Z16" s="51">
        <v>17</v>
      </c>
      <c r="AA16" s="50">
        <v>35.768799999999999</v>
      </c>
      <c r="AB16" s="50">
        <v>23.45121</v>
      </c>
      <c r="AC16" s="51">
        <v>10</v>
      </c>
      <c r="AD16" s="50">
        <v>21.29</v>
      </c>
      <c r="AE16" s="50">
        <v>22.516690000000001</v>
      </c>
      <c r="AF16" s="50">
        <v>-14.478820000000001</v>
      </c>
      <c r="AG16" s="50">
        <v>-33.454569999999997</v>
      </c>
      <c r="AH16" s="50">
        <v>4.4969299999999999</v>
      </c>
      <c r="AI16" s="56">
        <v>0.129</v>
      </c>
      <c r="AJ16" s="57" t="s">
        <v>52</v>
      </c>
    </row>
    <row r="17" spans="1:41" s="57" customFormat="1" x14ac:dyDescent="0.2">
      <c r="B17" s="57" t="s">
        <v>127</v>
      </c>
      <c r="D17" s="51">
        <v>20</v>
      </c>
      <c r="E17" s="57">
        <v>9.0295000000000005</v>
      </c>
      <c r="F17" s="59">
        <v>22.206240000000001</v>
      </c>
      <c r="G17" s="51">
        <v>15</v>
      </c>
      <c r="H17" s="50">
        <v>4.17</v>
      </c>
      <c r="I17" s="50">
        <v>19.875</v>
      </c>
      <c r="J17" s="50">
        <v>-4.8550000000000004</v>
      </c>
      <c r="K17" s="50">
        <v>-19.620999999999999</v>
      </c>
      <c r="L17" s="50">
        <v>9.91</v>
      </c>
      <c r="M17" s="56">
        <v>0.50800000000000001</v>
      </c>
      <c r="N17" s="57" t="s">
        <v>52</v>
      </c>
      <c r="O17" s="51">
        <v>15</v>
      </c>
      <c r="P17" s="50">
        <v>9.9367000000000001</v>
      </c>
      <c r="Q17" s="50">
        <v>25.508220000000001</v>
      </c>
      <c r="R17" s="51">
        <v>12</v>
      </c>
      <c r="S17" s="50">
        <v>6.4675000000000002</v>
      </c>
      <c r="T17" s="50">
        <v>21.4895</v>
      </c>
      <c r="U17" s="50">
        <v>-3.4691700000000001</v>
      </c>
      <c r="V17" s="50">
        <v>-22.472239999999999</v>
      </c>
      <c r="W17" s="50">
        <v>15.533899999999999</v>
      </c>
      <c r="X17" s="56">
        <v>0.71</v>
      </c>
      <c r="Y17" s="57" t="s">
        <v>52</v>
      </c>
      <c r="Z17" s="51">
        <v>16</v>
      </c>
      <c r="AA17" s="50">
        <v>9.4093999999999998</v>
      </c>
      <c r="AB17" s="50">
        <v>23.62377</v>
      </c>
      <c r="AC17" s="51">
        <v>10</v>
      </c>
      <c r="AD17" s="50">
        <v>7.9809999999999999</v>
      </c>
      <c r="AE17" s="50">
        <v>23.410979999999999</v>
      </c>
      <c r="AF17" s="50">
        <v>-1.42838</v>
      </c>
      <c r="AG17" s="50">
        <v>-21.016770000000001</v>
      </c>
      <c r="AH17" s="50">
        <v>18.160019999999999</v>
      </c>
      <c r="AI17" s="56">
        <v>0.88200000000000001</v>
      </c>
      <c r="AJ17" s="57" t="s">
        <v>52</v>
      </c>
    </row>
    <row r="18" spans="1:41" s="57" customFormat="1" x14ac:dyDescent="0.2">
      <c r="A18" s="57" t="s">
        <v>36</v>
      </c>
      <c r="D18" s="99"/>
      <c r="F18" s="59"/>
      <c r="G18" s="104"/>
      <c r="I18" s="59"/>
      <c r="M18" s="86"/>
      <c r="O18" s="99"/>
      <c r="R18" s="99"/>
      <c r="V18" s="50"/>
      <c r="W18" s="50"/>
      <c r="X18" s="56"/>
      <c r="Z18" s="99"/>
      <c r="AC18" s="99"/>
      <c r="AI18" s="86"/>
      <c r="AL18" s="50"/>
      <c r="AM18" s="50"/>
      <c r="AN18" s="50"/>
      <c r="AO18" s="50"/>
    </row>
    <row r="19" spans="1:41" s="57" customFormat="1" x14ac:dyDescent="0.2">
      <c r="B19" s="57" t="s">
        <v>55</v>
      </c>
      <c r="D19" s="51">
        <v>21</v>
      </c>
      <c r="E19" s="57">
        <v>60.528599999999997</v>
      </c>
      <c r="F19" s="59">
        <v>32.01408</v>
      </c>
      <c r="G19" s="51">
        <v>14</v>
      </c>
      <c r="H19" s="50">
        <v>56.29</v>
      </c>
      <c r="I19" s="50">
        <v>39.317999999999998</v>
      </c>
      <c r="J19" s="50">
        <v>-4.2430000000000003</v>
      </c>
      <c r="K19" s="50">
        <v>-28.864000000000001</v>
      </c>
      <c r="L19" s="50">
        <v>20.378</v>
      </c>
      <c r="M19" s="56">
        <v>0.72799999999999998</v>
      </c>
      <c r="N19" s="57" t="s">
        <v>52</v>
      </c>
      <c r="O19" s="51">
        <v>16</v>
      </c>
      <c r="P19" s="50">
        <v>58.518799999999999</v>
      </c>
      <c r="Q19" s="50">
        <v>33.624200000000002</v>
      </c>
      <c r="R19" s="51">
        <v>11</v>
      </c>
      <c r="S19" s="50">
        <v>51.354500000000002</v>
      </c>
      <c r="T19" s="50">
        <v>37.77111</v>
      </c>
      <c r="U19" s="50">
        <v>-7.1642000000000001</v>
      </c>
      <c r="V19" s="50">
        <v>-35.673029999999997</v>
      </c>
      <c r="W19" s="50">
        <v>21.344619999999999</v>
      </c>
      <c r="X19" s="56">
        <v>0.60899999999999999</v>
      </c>
      <c r="Y19" s="57" t="s">
        <v>52</v>
      </c>
      <c r="Z19" s="51">
        <v>17</v>
      </c>
      <c r="AA19" s="50">
        <v>60.7941</v>
      </c>
      <c r="AB19" s="50">
        <v>30.49896</v>
      </c>
      <c r="AC19" s="51">
        <v>9</v>
      </c>
      <c r="AD19" s="50">
        <v>54.044400000000003</v>
      </c>
      <c r="AE19" s="50">
        <v>41.250999999999998</v>
      </c>
      <c r="AF19" s="50">
        <v>-6.7496700000000001</v>
      </c>
      <c r="AG19" s="50">
        <v>-36.066490000000002</v>
      </c>
      <c r="AH19" s="50">
        <v>22.567139999999998</v>
      </c>
      <c r="AI19" s="56">
        <v>0.63900000000000001</v>
      </c>
      <c r="AJ19" s="57" t="s">
        <v>52</v>
      </c>
    </row>
    <row r="20" spans="1:41" s="57" customFormat="1" x14ac:dyDescent="0.2">
      <c r="B20" s="57" t="s">
        <v>53</v>
      </c>
      <c r="D20" s="51">
        <v>14</v>
      </c>
      <c r="E20" s="57">
        <v>25.421399999999998</v>
      </c>
      <c r="F20" s="59">
        <v>11.46561</v>
      </c>
      <c r="G20" s="51">
        <v>12</v>
      </c>
      <c r="H20" s="50">
        <v>28.1</v>
      </c>
      <c r="I20" s="50">
        <v>24.091999999999999</v>
      </c>
      <c r="J20" s="50">
        <v>2.6789999999999998</v>
      </c>
      <c r="K20" s="50">
        <v>-12.231999999999999</v>
      </c>
      <c r="L20" s="50">
        <v>17.588999999999999</v>
      </c>
      <c r="M20" s="56">
        <v>0.71399999999999997</v>
      </c>
      <c r="N20" s="57" t="s">
        <v>52</v>
      </c>
      <c r="O20" s="51">
        <v>11</v>
      </c>
      <c r="P20" s="50">
        <v>21.154499999999999</v>
      </c>
      <c r="Q20" s="50">
        <v>7.5827900000000001</v>
      </c>
      <c r="R20" s="51">
        <v>10</v>
      </c>
      <c r="S20" s="50">
        <v>23.16</v>
      </c>
      <c r="T20" s="50">
        <v>12.362690000000001</v>
      </c>
      <c r="U20" s="50">
        <v>2.0054500000000002</v>
      </c>
      <c r="V20" s="50">
        <v>-7.2603900000000001</v>
      </c>
      <c r="W20" s="50">
        <v>11.2713</v>
      </c>
      <c r="X20" s="56">
        <v>0.65600000000000003</v>
      </c>
      <c r="Y20" s="57" t="s">
        <v>52</v>
      </c>
      <c r="Z20" s="51">
        <v>11</v>
      </c>
      <c r="AA20" s="50">
        <v>24.118200000000002</v>
      </c>
      <c r="AB20" s="50">
        <v>12.026210000000001</v>
      </c>
      <c r="AC20" s="51">
        <v>8</v>
      </c>
      <c r="AD20" s="50">
        <v>22.637499999999999</v>
      </c>
      <c r="AE20" s="50">
        <v>11.90413</v>
      </c>
      <c r="AF20" s="50">
        <v>-1.48068</v>
      </c>
      <c r="AG20" s="50">
        <v>-13.221410000000001</v>
      </c>
      <c r="AH20" s="50">
        <v>10.26005</v>
      </c>
      <c r="AI20" s="56">
        <v>0.79300000000000004</v>
      </c>
      <c r="AJ20" s="57" t="s">
        <v>52</v>
      </c>
      <c r="AL20" s="50"/>
      <c r="AM20" s="50"/>
      <c r="AN20" s="50"/>
      <c r="AO20" s="50"/>
    </row>
    <row r="21" spans="1:41" s="57" customFormat="1" x14ac:dyDescent="0.2">
      <c r="B21" s="57" t="s">
        <v>127</v>
      </c>
      <c r="D21" s="51">
        <v>14</v>
      </c>
      <c r="E21" s="57">
        <v>-34.685699999999997</v>
      </c>
      <c r="F21" s="59">
        <v>21.280760000000001</v>
      </c>
      <c r="G21" s="51">
        <v>11</v>
      </c>
      <c r="H21" s="50">
        <v>-31.02</v>
      </c>
      <c r="I21" s="50">
        <v>31.321000000000002</v>
      </c>
      <c r="J21" s="50">
        <v>3.6680000000000001</v>
      </c>
      <c r="K21" s="50">
        <v>-18.106999999999999</v>
      </c>
      <c r="L21" s="50">
        <v>25.442</v>
      </c>
      <c r="M21" s="56">
        <v>0.73099999999999998</v>
      </c>
      <c r="N21" s="57" t="s">
        <v>52</v>
      </c>
      <c r="O21" s="51">
        <v>11</v>
      </c>
      <c r="P21" s="50">
        <v>-32.718200000000003</v>
      </c>
      <c r="Q21" s="50">
        <v>18.092919999999999</v>
      </c>
      <c r="R21" s="51">
        <v>9</v>
      </c>
      <c r="S21" s="50">
        <v>-28.333300000000001</v>
      </c>
      <c r="T21" s="50">
        <v>33.838439999999999</v>
      </c>
      <c r="U21" s="50">
        <v>4.3848500000000001</v>
      </c>
      <c r="V21" s="50">
        <v>-20.43356</v>
      </c>
      <c r="W21" s="50">
        <v>29.20326</v>
      </c>
      <c r="X21" s="56">
        <v>0.71499999999999997</v>
      </c>
      <c r="Y21" s="57" t="s">
        <v>52</v>
      </c>
      <c r="Z21" s="51">
        <v>11</v>
      </c>
      <c r="AA21" s="50">
        <v>-31.9909</v>
      </c>
      <c r="AB21" s="50">
        <v>18.895530000000001</v>
      </c>
      <c r="AC21" s="51">
        <v>7</v>
      </c>
      <c r="AD21" s="50">
        <v>-32.428600000000003</v>
      </c>
      <c r="AE21" s="50">
        <v>34.882550000000002</v>
      </c>
      <c r="AF21" s="50">
        <v>-0.43765999999999999</v>
      </c>
      <c r="AG21" s="50">
        <v>-27.154520000000002</v>
      </c>
      <c r="AH21" s="50">
        <v>26.27919</v>
      </c>
      <c r="AI21" s="56">
        <v>0.97299999999999998</v>
      </c>
      <c r="AJ21" s="57" t="s">
        <v>52</v>
      </c>
    </row>
    <row r="22" spans="1:41" x14ac:dyDescent="0.2">
      <c r="A22" s="42" t="s">
        <v>133</v>
      </c>
      <c r="S22" s="57"/>
      <c r="T22" s="57"/>
      <c r="U22" s="57"/>
      <c r="V22" s="57"/>
      <c r="W22" s="57"/>
    </row>
    <row r="23" spans="1:41" s="66" customFormat="1" x14ac:dyDescent="0.2">
      <c r="B23" s="66" t="s">
        <v>55</v>
      </c>
      <c r="D23" s="51">
        <v>21</v>
      </c>
      <c r="E23" s="66">
        <v>733.8</v>
      </c>
      <c r="F23" s="109">
        <v>336.44</v>
      </c>
      <c r="G23" s="51">
        <v>15</v>
      </c>
      <c r="H23" s="55">
        <v>645.29999999999995</v>
      </c>
      <c r="I23" s="55">
        <v>239.4</v>
      </c>
      <c r="J23" s="55">
        <v>-88.48</v>
      </c>
      <c r="K23" s="55">
        <v>-294.79000000000002</v>
      </c>
      <c r="L23" s="55">
        <v>117.84</v>
      </c>
      <c r="M23" s="56">
        <v>0.39</v>
      </c>
      <c r="N23" s="66" t="s">
        <v>52</v>
      </c>
      <c r="O23" s="51">
        <v>16</v>
      </c>
      <c r="P23" s="55">
        <v>711.25</v>
      </c>
      <c r="Q23" s="55">
        <v>367.82015999999999</v>
      </c>
      <c r="R23" s="51">
        <v>12</v>
      </c>
      <c r="S23" s="55">
        <v>612.5</v>
      </c>
      <c r="T23" s="55">
        <v>231.32523</v>
      </c>
      <c r="U23" s="55">
        <v>-98.75</v>
      </c>
      <c r="V23" s="55">
        <v>-347.83652999999998</v>
      </c>
      <c r="W23" s="55">
        <v>150.33653000000001</v>
      </c>
      <c r="X23" s="56">
        <v>0.42299999999999999</v>
      </c>
      <c r="Y23" s="66" t="s">
        <v>52</v>
      </c>
      <c r="Z23" s="51">
        <v>17</v>
      </c>
      <c r="AA23" s="55">
        <v>734.70590000000004</v>
      </c>
      <c r="AB23" s="55">
        <v>350.35906</v>
      </c>
      <c r="AC23" s="51">
        <v>10</v>
      </c>
      <c r="AD23" s="55">
        <v>629</v>
      </c>
      <c r="AE23" s="55">
        <v>237.46110999999999</v>
      </c>
      <c r="AF23" s="55">
        <v>-105.70587999999999</v>
      </c>
      <c r="AG23" s="55">
        <v>-363.77667000000002</v>
      </c>
      <c r="AH23" s="55">
        <v>152.36490000000001</v>
      </c>
      <c r="AI23" s="56">
        <v>0.40699999999999997</v>
      </c>
      <c r="AJ23" s="66" t="s">
        <v>52</v>
      </c>
    </row>
    <row r="24" spans="1:41" s="66" customFormat="1" x14ac:dyDescent="0.2">
      <c r="B24" s="66" t="s">
        <v>53</v>
      </c>
      <c r="D24" s="51">
        <v>21</v>
      </c>
      <c r="E24" s="66">
        <v>553.79999999999995</v>
      </c>
      <c r="F24" s="109">
        <v>249.41</v>
      </c>
      <c r="G24" s="51">
        <v>15</v>
      </c>
      <c r="H24" s="55">
        <v>528</v>
      </c>
      <c r="I24" s="55">
        <v>211.02</v>
      </c>
      <c r="J24" s="55">
        <v>-25.81</v>
      </c>
      <c r="K24" s="55">
        <v>-186.82000000000002</v>
      </c>
      <c r="L24" s="55">
        <v>135.21</v>
      </c>
      <c r="M24" s="56">
        <v>0.747</v>
      </c>
      <c r="N24" s="66" t="s">
        <v>52</v>
      </c>
      <c r="O24" s="51">
        <v>16</v>
      </c>
      <c r="P24" s="55">
        <v>520</v>
      </c>
      <c r="Q24" s="55">
        <v>218.93682000000001</v>
      </c>
      <c r="R24" s="51">
        <v>12</v>
      </c>
      <c r="S24" s="55">
        <v>522.5</v>
      </c>
      <c r="T24" s="55">
        <v>206.75523999999999</v>
      </c>
      <c r="U24" s="55">
        <v>2.5</v>
      </c>
      <c r="V24" s="55">
        <v>-165.37941000000001</v>
      </c>
      <c r="W24" s="55">
        <v>170.37941000000001</v>
      </c>
      <c r="X24" s="56">
        <v>0.97599999999999998</v>
      </c>
      <c r="Y24" s="66" t="s">
        <v>52</v>
      </c>
      <c r="Z24" s="51">
        <v>17</v>
      </c>
      <c r="AA24" s="55">
        <v>539.41179999999997</v>
      </c>
      <c r="AB24" s="55">
        <v>234.45337000000001</v>
      </c>
      <c r="AC24" s="51">
        <v>10</v>
      </c>
      <c r="AD24" s="55">
        <v>546</v>
      </c>
      <c r="AE24" s="55">
        <v>214.74533</v>
      </c>
      <c r="AF24" s="55">
        <v>6.5882399999999999</v>
      </c>
      <c r="AG24" s="55">
        <v>-180.18476000000001</v>
      </c>
      <c r="AH24" s="55">
        <v>193.36123000000001</v>
      </c>
      <c r="AI24" s="56">
        <v>0.94299999999999995</v>
      </c>
      <c r="AJ24" s="66" t="s">
        <v>52</v>
      </c>
      <c r="AL24" s="55"/>
      <c r="AM24" s="55"/>
      <c r="AN24" s="55"/>
      <c r="AO24" s="55"/>
    </row>
    <row r="25" spans="1:41" s="66" customFormat="1" x14ac:dyDescent="0.2">
      <c r="B25" s="66" t="s">
        <v>127</v>
      </c>
      <c r="D25" s="51">
        <v>21</v>
      </c>
      <c r="E25" s="66">
        <v>-180</v>
      </c>
      <c r="F25" s="109">
        <v>212.88000000000002</v>
      </c>
      <c r="G25" s="51">
        <v>15</v>
      </c>
      <c r="H25" s="55">
        <v>-117.3</v>
      </c>
      <c r="I25" s="55">
        <v>233.28</v>
      </c>
      <c r="J25" s="55">
        <v>62.67</v>
      </c>
      <c r="K25" s="55">
        <v>-89.52</v>
      </c>
      <c r="L25" s="55">
        <v>214.85000000000002</v>
      </c>
      <c r="M25" s="56">
        <v>0.40899999999999997</v>
      </c>
      <c r="N25" s="66" t="s">
        <v>52</v>
      </c>
      <c r="O25" s="51">
        <v>16</v>
      </c>
      <c r="P25" s="55">
        <v>-191.25</v>
      </c>
      <c r="Q25" s="55">
        <v>236.55513999999999</v>
      </c>
      <c r="R25" s="51">
        <v>12</v>
      </c>
      <c r="S25" s="55">
        <v>-90</v>
      </c>
      <c r="T25" s="55">
        <v>184.44018</v>
      </c>
      <c r="U25" s="55">
        <v>101.25</v>
      </c>
      <c r="V25" s="55">
        <v>-68.339410000000001</v>
      </c>
      <c r="W25" s="55">
        <v>270.83940999999999</v>
      </c>
      <c r="X25" s="56">
        <v>0.23100000000000001</v>
      </c>
      <c r="Y25" s="66" t="s">
        <v>52</v>
      </c>
      <c r="Z25" s="51">
        <v>17</v>
      </c>
      <c r="AA25" s="55">
        <v>-195.29409999999999</v>
      </c>
      <c r="AB25" s="55">
        <v>233.29481000000001</v>
      </c>
      <c r="AC25" s="51">
        <v>10</v>
      </c>
      <c r="AD25" s="55">
        <v>-83</v>
      </c>
      <c r="AE25" s="55">
        <v>200.00278</v>
      </c>
      <c r="AF25" s="55">
        <v>112.29412000000001</v>
      </c>
      <c r="AG25" s="55">
        <v>-69.825609999999998</v>
      </c>
      <c r="AH25" s="55">
        <v>294.41385000000002</v>
      </c>
      <c r="AI25" s="56">
        <v>0.216</v>
      </c>
      <c r="AJ25" s="66" t="s">
        <v>52</v>
      </c>
    </row>
    <row r="26" spans="1:41" x14ac:dyDescent="0.2">
      <c r="A26" s="42" t="s">
        <v>131</v>
      </c>
      <c r="S26" s="57"/>
      <c r="T26" s="57"/>
      <c r="U26" s="57"/>
      <c r="V26" s="50"/>
      <c r="W26" s="50"/>
      <c r="X26" s="56"/>
      <c r="AL26" s="49"/>
      <c r="AM26" s="49"/>
      <c r="AN26" s="49"/>
      <c r="AO26" s="49"/>
    </row>
    <row r="27" spans="1:41" s="57" customFormat="1" x14ac:dyDescent="0.2">
      <c r="B27" s="57" t="s">
        <v>55</v>
      </c>
      <c r="D27" s="51">
        <v>21</v>
      </c>
      <c r="E27" s="57">
        <v>58.095199999999998</v>
      </c>
      <c r="F27" s="59">
        <v>19.429110000000001</v>
      </c>
      <c r="G27" s="51">
        <v>15</v>
      </c>
      <c r="H27" s="50">
        <v>60.4</v>
      </c>
      <c r="I27" s="50">
        <v>20.841999999999999</v>
      </c>
      <c r="J27" s="50">
        <v>2.3050000000000002</v>
      </c>
      <c r="K27" s="50">
        <v>-11.452</v>
      </c>
      <c r="L27" s="50">
        <v>16.061</v>
      </c>
      <c r="M27" s="56">
        <v>0.73599999999999999</v>
      </c>
      <c r="N27" s="57" t="s">
        <v>52</v>
      </c>
      <c r="O27" s="51">
        <v>16</v>
      </c>
      <c r="P27" s="50">
        <v>53.25</v>
      </c>
      <c r="Q27" s="50">
        <v>18.15305</v>
      </c>
      <c r="R27" s="51">
        <v>12</v>
      </c>
      <c r="S27" s="50">
        <v>59.5</v>
      </c>
      <c r="T27" s="50">
        <v>20.575800000000001</v>
      </c>
      <c r="U27" s="50">
        <v>6.25</v>
      </c>
      <c r="V27" s="50">
        <v>-8.8334600000000005</v>
      </c>
      <c r="W27" s="50">
        <v>21.333459999999999</v>
      </c>
      <c r="X27" s="56">
        <v>0.40200000000000002</v>
      </c>
      <c r="Y27" s="57" t="s">
        <v>52</v>
      </c>
      <c r="Z27" s="51">
        <v>17</v>
      </c>
      <c r="AA27" s="50">
        <v>57.352899999999998</v>
      </c>
      <c r="AB27" s="50">
        <v>17.578189999999999</v>
      </c>
      <c r="AC27" s="51">
        <v>10</v>
      </c>
      <c r="AD27" s="50">
        <v>64.3</v>
      </c>
      <c r="AE27" s="50">
        <v>19.061599999999999</v>
      </c>
      <c r="AF27" s="50">
        <v>6.9470599999999996</v>
      </c>
      <c r="AG27" s="50">
        <v>-7.9305899999999996</v>
      </c>
      <c r="AH27" s="50">
        <v>21.8247</v>
      </c>
      <c r="AI27" s="56">
        <v>0.34499999999999997</v>
      </c>
      <c r="AJ27" s="57" t="s">
        <v>52</v>
      </c>
    </row>
    <row r="28" spans="1:41" s="57" customFormat="1" x14ac:dyDescent="0.2">
      <c r="B28" s="57" t="s">
        <v>53</v>
      </c>
      <c r="D28" s="51">
        <v>20</v>
      </c>
      <c r="E28" s="57">
        <v>36.25</v>
      </c>
      <c r="F28" s="59">
        <v>13.329330000000001</v>
      </c>
      <c r="G28" s="51">
        <v>15</v>
      </c>
      <c r="H28" s="50">
        <v>35.67</v>
      </c>
      <c r="I28" s="50">
        <v>15.305</v>
      </c>
      <c r="J28" s="50">
        <v>-0.58299999999999996</v>
      </c>
      <c r="K28" s="50">
        <v>-10.452</v>
      </c>
      <c r="L28" s="50">
        <v>9.2850000000000001</v>
      </c>
      <c r="M28" s="56">
        <v>0.90500000000000003</v>
      </c>
      <c r="N28" s="57" t="s">
        <v>52</v>
      </c>
      <c r="O28" s="51">
        <v>15</v>
      </c>
      <c r="P28" s="50">
        <v>32.466700000000003</v>
      </c>
      <c r="Q28" s="50">
        <v>13.015739999999999</v>
      </c>
      <c r="R28" s="51">
        <v>12</v>
      </c>
      <c r="S28" s="50">
        <v>37.166699999999999</v>
      </c>
      <c r="T28" s="50">
        <v>16.247140000000002</v>
      </c>
      <c r="U28" s="50">
        <v>4.7</v>
      </c>
      <c r="V28" s="50">
        <v>-6.88706</v>
      </c>
      <c r="W28" s="50">
        <v>16.28706</v>
      </c>
      <c r="X28" s="56">
        <v>0.41099999999999998</v>
      </c>
      <c r="Y28" s="57" t="s">
        <v>52</v>
      </c>
      <c r="Z28" s="51">
        <v>16</v>
      </c>
      <c r="AA28" s="50">
        <v>36.3125</v>
      </c>
      <c r="AB28" s="50">
        <v>12.27854</v>
      </c>
      <c r="AC28" s="51">
        <v>10</v>
      </c>
      <c r="AD28" s="50">
        <v>40.299999999999997</v>
      </c>
      <c r="AE28" s="50">
        <v>15.95166</v>
      </c>
      <c r="AF28" s="50">
        <v>3.9874999999999998</v>
      </c>
      <c r="AG28" s="50">
        <v>-7.4699600000000004</v>
      </c>
      <c r="AH28" s="50">
        <v>15.44496</v>
      </c>
      <c r="AI28" s="56">
        <v>0.48</v>
      </c>
      <c r="AJ28" s="57" t="s">
        <v>52</v>
      </c>
    </row>
    <row r="29" spans="1:41" s="57" customFormat="1" x14ac:dyDescent="0.2">
      <c r="B29" s="57" t="s">
        <v>127</v>
      </c>
      <c r="D29" s="51">
        <v>20</v>
      </c>
      <c r="E29" s="57">
        <v>-23.5</v>
      </c>
      <c r="F29" s="59">
        <v>13.62853</v>
      </c>
      <c r="G29" s="51">
        <v>15</v>
      </c>
      <c r="H29" s="50">
        <v>-24.73</v>
      </c>
      <c r="I29" s="50">
        <v>22.343</v>
      </c>
      <c r="J29" s="50">
        <v>-1.2330000000000001</v>
      </c>
      <c r="K29" s="50">
        <v>-13.64</v>
      </c>
      <c r="L29" s="50">
        <v>11.173</v>
      </c>
      <c r="M29" s="56">
        <v>0.84099999999999997</v>
      </c>
      <c r="N29" s="57" t="s">
        <v>52</v>
      </c>
      <c r="O29" s="51">
        <v>15</v>
      </c>
      <c r="P29" s="50">
        <v>-22.666699999999999</v>
      </c>
      <c r="Q29" s="50">
        <v>14.548769999999999</v>
      </c>
      <c r="R29" s="51">
        <v>12</v>
      </c>
      <c r="S29" s="50">
        <v>-22.333300000000001</v>
      </c>
      <c r="T29" s="50">
        <v>23.53077</v>
      </c>
      <c r="U29" s="50">
        <v>0.33333000000000002</v>
      </c>
      <c r="V29" s="50">
        <v>-14.84646</v>
      </c>
      <c r="W29" s="50">
        <v>15.513120000000001</v>
      </c>
      <c r="X29" s="56">
        <v>0.96399999999999997</v>
      </c>
      <c r="Y29" s="57" t="s">
        <v>52</v>
      </c>
      <c r="Z29" s="51">
        <v>16</v>
      </c>
      <c r="AA29" s="50">
        <v>-23.0625</v>
      </c>
      <c r="AB29" s="50">
        <v>14.45669</v>
      </c>
      <c r="AC29" s="51">
        <v>10</v>
      </c>
      <c r="AD29" s="50">
        <v>-24</v>
      </c>
      <c r="AE29" s="50">
        <v>25.547339999999998</v>
      </c>
      <c r="AF29" s="50">
        <v>-0.9375</v>
      </c>
      <c r="AG29" s="50">
        <v>-17.056799999999999</v>
      </c>
      <c r="AH29" s="50">
        <v>15.181800000000001</v>
      </c>
      <c r="AI29" s="56">
        <v>0.90500000000000003</v>
      </c>
      <c r="AJ29" s="57" t="s">
        <v>52</v>
      </c>
    </row>
    <row r="30" spans="1:41" x14ac:dyDescent="0.2">
      <c r="O30" s="51"/>
      <c r="Q30" s="49"/>
      <c r="S30" s="49"/>
      <c r="T30" s="49"/>
      <c r="V30" s="49"/>
      <c r="W30" s="49"/>
      <c r="X30" s="56"/>
      <c r="Y30" s="49"/>
      <c r="AL30" s="49"/>
      <c r="AM30" s="49"/>
      <c r="AN30" s="49"/>
      <c r="AO30" s="49"/>
    </row>
    <row r="31" spans="1:41" x14ac:dyDescent="0.2">
      <c r="F31" s="57"/>
      <c r="I31" s="57"/>
    </row>
    <row r="32" spans="1:41" x14ac:dyDescent="0.2">
      <c r="F32" s="57"/>
      <c r="I32" s="57"/>
      <c r="O32" s="51"/>
      <c r="P32" s="49"/>
      <c r="Q32" s="49"/>
      <c r="S32" s="49"/>
      <c r="T32" s="49"/>
      <c r="V32" s="49"/>
      <c r="W32" s="49"/>
      <c r="X32" s="56"/>
      <c r="Y32" s="49"/>
      <c r="AL32" s="49"/>
      <c r="AM32" s="49"/>
      <c r="AN32" s="49"/>
      <c r="AO32" s="49"/>
    </row>
    <row r="33" spans="6:41" x14ac:dyDescent="0.2">
      <c r="F33" s="57"/>
      <c r="I33" s="57"/>
    </row>
    <row r="36" spans="6:41" x14ac:dyDescent="0.2">
      <c r="O36" s="51"/>
      <c r="P36" s="49"/>
      <c r="Q36" s="49"/>
      <c r="S36" s="49"/>
      <c r="T36" s="49"/>
      <c r="V36" s="49"/>
      <c r="W36" s="49"/>
      <c r="X36" s="56"/>
      <c r="Y36" s="49"/>
      <c r="AK36" s="49"/>
      <c r="AL36" s="49"/>
      <c r="AM36" s="49"/>
      <c r="AN36" s="49"/>
      <c r="AO36" s="49"/>
    </row>
    <row r="38" spans="6:41" x14ac:dyDescent="0.2">
      <c r="O38" s="51"/>
      <c r="P38" s="49"/>
      <c r="Q38" s="49"/>
      <c r="R38" s="51"/>
      <c r="S38" s="49"/>
      <c r="T38" s="49"/>
      <c r="U38" s="49"/>
      <c r="V38" s="49"/>
      <c r="W38" s="49"/>
      <c r="X38" s="56"/>
      <c r="Y38" s="49"/>
      <c r="AK38" s="49"/>
      <c r="AL38" s="49"/>
      <c r="AM38" s="49"/>
      <c r="AN38" s="49"/>
      <c r="AO38" s="49"/>
    </row>
  </sheetData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17034-043B-CF49-9E47-F0B64ADD3678}">
  <dimension ref="A1:BX92"/>
  <sheetViews>
    <sheetView tabSelected="1" topLeftCell="E10" zoomScale="99" workbookViewId="0">
      <selection activeCell="C42" sqref="C42"/>
    </sheetView>
  </sheetViews>
  <sheetFormatPr baseColWidth="10" defaultRowHeight="16" x14ac:dyDescent="0.2"/>
  <cols>
    <col min="1" max="1" width="3.5" style="131" customWidth="1"/>
    <col min="2" max="2" width="27.1640625" style="131" customWidth="1"/>
    <col min="3" max="3" width="6.83203125" style="131" customWidth="1"/>
    <col min="4" max="4" width="12" style="131" bestFit="1" customWidth="1"/>
    <col min="5" max="5" width="12" style="132" bestFit="1" customWidth="1"/>
    <col min="6" max="6" width="12" style="131" customWidth="1"/>
    <col min="7" max="7" width="12.83203125" style="131" bestFit="1" customWidth="1"/>
    <col min="8" max="8" width="11.83203125" style="131" bestFit="1" customWidth="1"/>
    <col min="9" max="9" width="11.5" style="132" bestFit="1" customWidth="1"/>
    <col min="10" max="10" width="11.5" style="131" customWidth="1"/>
    <col min="11" max="11" width="12.83203125" style="131" bestFit="1" customWidth="1"/>
    <col min="12" max="12" width="11.83203125" style="131" bestFit="1" customWidth="1"/>
    <col min="13" max="13" width="11.5" style="132" bestFit="1" customWidth="1"/>
    <col min="14" max="14" width="11.5" style="131" customWidth="1"/>
    <col min="15" max="15" width="11.33203125" style="131" bestFit="1" customWidth="1"/>
    <col min="16" max="16" width="11.5" style="131" bestFit="1" customWidth="1"/>
    <col min="17" max="17" width="11.33203125" style="132" bestFit="1" customWidth="1"/>
    <col min="18" max="18" width="14" style="154" bestFit="1" customWidth="1"/>
    <col min="19" max="19" width="10.83203125" style="131"/>
    <col min="20" max="20" width="15.33203125" style="131" bestFit="1" customWidth="1"/>
    <col min="21" max="16384" width="10.83203125" style="131"/>
  </cols>
  <sheetData>
    <row r="1" spans="1:76" x14ac:dyDescent="0.2">
      <c r="A1" s="131" t="s">
        <v>1</v>
      </c>
      <c r="J1" s="132"/>
      <c r="K1" s="132"/>
      <c r="X1" s="132"/>
      <c r="AA1" s="133"/>
      <c r="AD1" s="132"/>
      <c r="AF1" s="132"/>
      <c r="AJ1" s="132"/>
      <c r="AL1" s="132"/>
      <c r="AP1" s="132"/>
      <c r="AR1" s="132"/>
      <c r="AV1" s="132"/>
      <c r="AX1" s="132"/>
    </row>
    <row r="2" spans="1:76" x14ac:dyDescent="0.2">
      <c r="AA2" s="133"/>
      <c r="AD2" s="132"/>
      <c r="AF2" s="132"/>
      <c r="AJ2" s="132"/>
      <c r="AL2" s="132"/>
      <c r="AP2" s="132"/>
      <c r="AR2" s="132"/>
      <c r="AV2" s="132"/>
      <c r="AX2" s="132"/>
    </row>
    <row r="3" spans="1:76" x14ac:dyDescent="0.2">
      <c r="C3" s="18" t="s">
        <v>30</v>
      </c>
      <c r="D3" s="18"/>
      <c r="E3" s="134"/>
      <c r="F3" s="134"/>
      <c r="G3" s="134"/>
      <c r="H3" s="135"/>
      <c r="I3" s="134"/>
      <c r="J3" s="135"/>
      <c r="K3" s="135"/>
      <c r="L3" s="135"/>
      <c r="M3" s="134"/>
      <c r="N3" s="135"/>
      <c r="O3" s="135"/>
      <c r="P3" s="135"/>
      <c r="Q3" s="134"/>
      <c r="R3" s="155"/>
      <c r="S3" s="19" t="s">
        <v>31</v>
      </c>
      <c r="T3" s="20" t="s">
        <v>32</v>
      </c>
      <c r="U3" s="163"/>
      <c r="V3" s="160"/>
      <c r="W3" s="160"/>
      <c r="X3" s="160"/>
      <c r="Y3" s="161"/>
      <c r="Z3" s="161"/>
      <c r="AA3" s="162"/>
      <c r="AB3" s="164"/>
      <c r="AC3" s="159"/>
      <c r="AD3" s="160"/>
      <c r="AE3" s="161"/>
      <c r="AF3" s="160"/>
      <c r="AG3" s="162"/>
      <c r="AH3" s="164"/>
      <c r="AI3" s="159"/>
      <c r="AJ3" s="160"/>
      <c r="AK3" s="161"/>
      <c r="AL3" s="160"/>
      <c r="AM3" s="162"/>
      <c r="AN3" s="164"/>
      <c r="AO3" s="159"/>
      <c r="AP3" s="160"/>
      <c r="AQ3" s="161"/>
      <c r="AR3" s="160"/>
      <c r="AS3" s="162"/>
      <c r="AT3" s="164"/>
      <c r="AU3" s="159"/>
      <c r="AV3" s="160"/>
      <c r="AW3" s="161"/>
      <c r="AX3" s="160"/>
      <c r="AY3" s="162"/>
      <c r="AZ3" s="164"/>
      <c r="BA3" s="159"/>
      <c r="BB3" s="160"/>
      <c r="BC3" s="161"/>
      <c r="BD3" s="160"/>
      <c r="BE3" s="162"/>
      <c r="BF3" s="159"/>
      <c r="BG3" s="160"/>
      <c r="BH3" s="161"/>
      <c r="BI3" s="160"/>
      <c r="BJ3" s="162"/>
      <c r="BK3" s="161"/>
      <c r="BL3" s="161"/>
      <c r="BM3" s="159"/>
      <c r="BN3" s="160"/>
      <c r="BO3" s="161"/>
      <c r="BP3" s="160"/>
      <c r="BQ3" s="162"/>
      <c r="BR3" s="159"/>
      <c r="BS3" s="160"/>
      <c r="BT3" s="161"/>
      <c r="BU3" s="160"/>
      <c r="BV3" s="162"/>
      <c r="BW3" s="161"/>
      <c r="BX3" s="161"/>
    </row>
    <row r="4" spans="1:76" x14ac:dyDescent="0.2">
      <c r="D4" s="1" t="s">
        <v>2</v>
      </c>
      <c r="E4" s="3"/>
      <c r="F4" s="3"/>
      <c r="G4" s="3"/>
      <c r="H4" s="1" t="s">
        <v>3</v>
      </c>
      <c r="I4" s="3"/>
      <c r="J4" s="3"/>
      <c r="K4" s="3"/>
      <c r="L4" s="1" t="s">
        <v>7</v>
      </c>
      <c r="M4" s="3"/>
      <c r="N4" s="3"/>
      <c r="O4" s="3" t="s">
        <v>127</v>
      </c>
      <c r="P4" s="3" t="s">
        <v>192</v>
      </c>
      <c r="Q4" s="3" t="s">
        <v>193</v>
      </c>
      <c r="R4" s="1" t="s">
        <v>128</v>
      </c>
      <c r="S4" s="67" t="s">
        <v>31</v>
      </c>
      <c r="T4" s="8" t="s">
        <v>32</v>
      </c>
      <c r="U4" s="163"/>
      <c r="V4" s="159"/>
      <c r="W4" s="163"/>
      <c r="X4" s="159"/>
      <c r="Y4" s="163"/>
      <c r="Z4" s="161"/>
      <c r="AA4" s="161"/>
      <c r="AB4" s="161"/>
      <c r="AC4" s="163"/>
      <c r="AD4" s="159"/>
      <c r="AE4" s="163"/>
      <c r="AF4" s="159"/>
      <c r="AG4" s="165"/>
      <c r="AH4" s="161"/>
      <c r="AI4" s="163"/>
      <c r="AJ4" s="159"/>
      <c r="AK4" s="163"/>
      <c r="AL4" s="159"/>
      <c r="AM4" s="165"/>
      <c r="AN4" s="161"/>
      <c r="AO4" s="163"/>
      <c r="AP4" s="159"/>
      <c r="AQ4" s="163"/>
      <c r="AR4" s="159"/>
      <c r="AS4" s="165"/>
      <c r="AT4" s="161"/>
      <c r="AU4" s="163"/>
      <c r="AV4" s="159"/>
      <c r="AW4" s="163"/>
      <c r="AX4" s="159"/>
      <c r="AY4" s="165"/>
      <c r="AZ4" s="161"/>
      <c r="BA4" s="163"/>
      <c r="BB4" s="3"/>
      <c r="BC4" s="1"/>
      <c r="BD4" s="3"/>
      <c r="BE4" s="133"/>
      <c r="BF4" s="1"/>
      <c r="BG4" s="3"/>
      <c r="BH4" s="1"/>
      <c r="BI4" s="3"/>
      <c r="BJ4" s="133"/>
      <c r="BL4" s="136"/>
      <c r="BM4" s="1"/>
      <c r="BN4" s="3"/>
      <c r="BO4" s="1"/>
      <c r="BP4" s="3"/>
      <c r="BQ4" s="133"/>
      <c r="BR4" s="1"/>
      <c r="BS4" s="3"/>
      <c r="BT4" s="1"/>
      <c r="BV4" s="3"/>
    </row>
    <row r="5" spans="1:76" x14ac:dyDescent="0.2">
      <c r="A5" s="62" t="s">
        <v>180</v>
      </c>
      <c r="B5" s="62"/>
      <c r="C5" s="99" t="s">
        <v>197</v>
      </c>
      <c r="D5" s="143">
        <v>261</v>
      </c>
      <c r="E5" s="121"/>
      <c r="F5" s="121" t="s">
        <v>223</v>
      </c>
      <c r="G5" s="99" t="s">
        <v>197</v>
      </c>
      <c r="H5" s="143">
        <v>129</v>
      </c>
      <c r="I5" s="121"/>
      <c r="J5" s="121" t="s">
        <v>223</v>
      </c>
      <c r="K5" s="99" t="s">
        <v>197</v>
      </c>
      <c r="L5" s="143">
        <v>132</v>
      </c>
      <c r="M5" s="45"/>
      <c r="N5" s="121" t="s">
        <v>223</v>
      </c>
      <c r="O5" s="45"/>
      <c r="P5" s="45"/>
      <c r="Q5" s="45"/>
      <c r="R5" s="156"/>
      <c r="S5" s="44"/>
      <c r="T5" s="42"/>
      <c r="U5" s="166"/>
      <c r="V5" s="159"/>
      <c r="W5" s="163"/>
      <c r="X5" s="159"/>
      <c r="Y5" s="164"/>
      <c r="Z5" s="161"/>
      <c r="AA5" s="161"/>
      <c r="AB5" s="161"/>
      <c r="AC5" s="163"/>
      <c r="AD5" s="159"/>
      <c r="AE5" s="163"/>
      <c r="AF5" s="160"/>
      <c r="AG5" s="165"/>
      <c r="AH5" s="161"/>
      <c r="AI5" s="163"/>
      <c r="AJ5" s="159"/>
      <c r="AK5" s="163"/>
      <c r="AL5" s="160"/>
      <c r="AM5" s="165"/>
      <c r="AN5" s="161"/>
      <c r="AO5" s="163"/>
      <c r="AP5" s="159"/>
      <c r="AQ5" s="163"/>
      <c r="AR5" s="160"/>
      <c r="AS5" s="165"/>
      <c r="AT5" s="161"/>
      <c r="AU5" s="163"/>
      <c r="AV5" s="159"/>
      <c r="AW5" s="163"/>
      <c r="AX5" s="160"/>
      <c r="AY5" s="165"/>
      <c r="AZ5" s="161"/>
      <c r="BA5" s="163"/>
      <c r="BB5" s="3"/>
      <c r="BC5" s="1"/>
      <c r="BD5" s="132"/>
      <c r="BE5" s="133"/>
      <c r="BF5" s="1"/>
      <c r="BG5" s="3"/>
      <c r="BH5" s="1"/>
      <c r="BI5" s="132"/>
      <c r="BJ5" s="133"/>
      <c r="BL5" s="137"/>
      <c r="BM5" s="1"/>
      <c r="BN5" s="3"/>
      <c r="BO5" s="1"/>
      <c r="BP5" s="132"/>
      <c r="BQ5" s="133"/>
      <c r="BR5" s="1"/>
      <c r="BS5" s="3"/>
      <c r="BT5" s="1"/>
      <c r="BV5" s="132"/>
    </row>
    <row r="6" spans="1:76" x14ac:dyDescent="0.2">
      <c r="A6" s="62" t="s">
        <v>229</v>
      </c>
      <c r="B6" s="62"/>
      <c r="C6" s="42"/>
      <c r="D6" s="42"/>
      <c r="E6" s="45"/>
      <c r="F6" s="42"/>
      <c r="G6" s="42"/>
      <c r="H6" s="42"/>
      <c r="I6" s="45"/>
      <c r="J6" s="42"/>
      <c r="K6" s="42"/>
      <c r="L6" s="42"/>
      <c r="M6" s="45"/>
      <c r="N6" s="42"/>
      <c r="O6" s="42"/>
      <c r="P6" s="42"/>
      <c r="Q6" s="45"/>
      <c r="R6" s="156"/>
      <c r="S6" s="42"/>
      <c r="T6" s="42"/>
      <c r="U6" s="167"/>
      <c r="V6" s="161"/>
      <c r="W6" s="161"/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  <c r="AL6" s="161"/>
      <c r="AM6" s="161"/>
      <c r="AN6" s="161"/>
      <c r="AO6" s="161"/>
      <c r="AP6" s="161"/>
      <c r="AQ6" s="161"/>
      <c r="AR6" s="161"/>
      <c r="AS6" s="161"/>
      <c r="AT6" s="161"/>
      <c r="AU6" s="161"/>
      <c r="AV6" s="161"/>
      <c r="AW6" s="161"/>
      <c r="AX6" s="161"/>
      <c r="AY6" s="161"/>
      <c r="AZ6" s="161"/>
      <c r="BA6" s="161"/>
    </row>
    <row r="7" spans="1:76" x14ac:dyDescent="0.2">
      <c r="A7" s="170" t="s">
        <v>228</v>
      </c>
      <c r="B7" s="62"/>
      <c r="C7" s="42"/>
      <c r="D7" s="42"/>
      <c r="E7" s="45"/>
      <c r="F7" s="42"/>
      <c r="G7" s="42"/>
      <c r="H7" s="42"/>
      <c r="I7" s="45"/>
      <c r="J7" s="42"/>
      <c r="K7" s="42"/>
      <c r="L7" s="42"/>
      <c r="M7" s="45"/>
      <c r="N7" s="49"/>
      <c r="O7" s="42"/>
      <c r="P7" s="42"/>
      <c r="Q7" s="45"/>
      <c r="R7" s="156"/>
      <c r="S7" s="42"/>
      <c r="T7" s="42"/>
      <c r="U7" s="167"/>
      <c r="V7" s="161"/>
      <c r="W7" s="161"/>
      <c r="X7" s="161"/>
      <c r="Y7" s="161"/>
      <c r="Z7" s="161"/>
      <c r="AA7" s="161"/>
      <c r="AB7" s="161"/>
      <c r="AC7" s="161"/>
      <c r="AD7" s="161"/>
      <c r="AE7" s="161"/>
      <c r="AF7" s="161"/>
      <c r="AG7" s="161"/>
      <c r="AH7" s="161"/>
      <c r="AI7" s="161"/>
      <c r="AJ7" s="161"/>
      <c r="AK7" s="161"/>
      <c r="AL7" s="161"/>
      <c r="AM7" s="161"/>
      <c r="AN7" s="161"/>
      <c r="AO7" s="161"/>
      <c r="AP7" s="161"/>
      <c r="AQ7" s="161"/>
      <c r="AR7" s="161"/>
      <c r="AS7" s="161"/>
      <c r="AT7" s="161"/>
      <c r="AU7" s="161"/>
      <c r="AV7" s="161"/>
      <c r="AW7" s="161"/>
      <c r="AX7" s="161"/>
      <c r="AY7" s="161"/>
      <c r="AZ7" s="161"/>
      <c r="BA7" s="161"/>
    </row>
    <row r="8" spans="1:76" x14ac:dyDescent="0.2">
      <c r="A8" s="42"/>
      <c r="B8" s="42" t="s">
        <v>224</v>
      </c>
      <c r="C8" s="51">
        <v>261</v>
      </c>
      <c r="D8" s="42">
        <f t="shared" ref="D8:D11" si="0">H8+L8</f>
        <v>192</v>
      </c>
      <c r="E8" s="43">
        <f>D8/C8</f>
        <v>0.73563218390804597</v>
      </c>
      <c r="F8" s="51"/>
      <c r="G8" s="51">
        <v>129</v>
      </c>
      <c r="H8" s="51">
        <v>95</v>
      </c>
      <c r="I8" s="43">
        <f>H8/G8</f>
        <v>0.73643410852713176</v>
      </c>
      <c r="J8" s="123">
        <v>3.9E-2</v>
      </c>
      <c r="K8" s="51">
        <v>132</v>
      </c>
      <c r="L8" s="51">
        <v>97</v>
      </c>
      <c r="M8" s="43">
        <f t="shared" ref="M8:M11" si="1">L8/K8</f>
        <v>0.73484848484848486</v>
      </c>
      <c r="N8" s="123">
        <v>3.9E-2</v>
      </c>
      <c r="O8" s="99">
        <f>H8-L8</f>
        <v>-2</v>
      </c>
      <c r="P8" s="171">
        <v>-0.11</v>
      </c>
      <c r="Q8" s="171">
        <v>0.11</v>
      </c>
      <c r="R8" s="156" t="str">
        <f t="shared" ref="R8:R11" si="2">"("&amp;P8*100&amp;" – "&amp;Q8*100&amp;")"</f>
        <v>(-11 – 11)</v>
      </c>
      <c r="S8" s="49">
        <v>0.97699999999999998</v>
      </c>
      <c r="T8" s="42" t="s">
        <v>33</v>
      </c>
      <c r="U8" s="167"/>
      <c r="V8" s="161"/>
      <c r="W8" s="168"/>
      <c r="X8" s="168"/>
      <c r="Y8" s="161"/>
      <c r="Z8" s="161"/>
      <c r="AA8" s="161"/>
      <c r="AB8" s="161"/>
      <c r="AC8" s="161"/>
      <c r="AD8" s="161"/>
      <c r="AE8" s="161"/>
      <c r="AF8" s="161"/>
      <c r="AG8" s="161"/>
      <c r="AH8" s="161"/>
      <c r="AI8" s="161"/>
      <c r="AJ8" s="161"/>
      <c r="AK8" s="161"/>
      <c r="AL8" s="161"/>
      <c r="AM8" s="161"/>
      <c r="AN8" s="161"/>
      <c r="AO8" s="161"/>
      <c r="AP8" s="161"/>
      <c r="AQ8" s="161"/>
      <c r="AR8" s="161"/>
      <c r="AS8" s="161"/>
      <c r="AT8" s="161"/>
      <c r="AU8" s="161"/>
      <c r="AV8" s="161"/>
      <c r="AW8" s="161"/>
      <c r="AX8" s="161"/>
      <c r="AY8" s="161"/>
      <c r="AZ8" s="161"/>
      <c r="BA8" s="161"/>
    </row>
    <row r="9" spans="1:76" x14ac:dyDescent="0.2">
      <c r="A9" s="42"/>
      <c r="B9" s="42" t="s">
        <v>225</v>
      </c>
      <c r="C9" s="51">
        <v>260</v>
      </c>
      <c r="D9" s="42">
        <f t="shared" si="0"/>
        <v>19</v>
      </c>
      <c r="E9" s="43">
        <f t="shared" ref="E9:E11" si="3">D9/C9</f>
        <v>7.3076923076923081E-2</v>
      </c>
      <c r="F9" s="51"/>
      <c r="G9" s="51">
        <v>128</v>
      </c>
      <c r="H9" s="55">
        <v>7</v>
      </c>
      <c r="I9" s="43">
        <f t="shared" ref="I9:I11" si="4">H9/G9</f>
        <v>5.46875E-2</v>
      </c>
      <c r="J9" s="123">
        <v>0.02</v>
      </c>
      <c r="K9" s="51">
        <v>132</v>
      </c>
      <c r="L9" s="55">
        <v>12</v>
      </c>
      <c r="M9" s="43">
        <f t="shared" si="1"/>
        <v>9.0909090909090912E-2</v>
      </c>
      <c r="N9" s="123">
        <v>2.5000000000000001E-2</v>
      </c>
      <c r="O9" s="99">
        <f t="shared" ref="O9:O11" si="5">H9-L9</f>
        <v>-5</v>
      </c>
      <c r="P9" s="171">
        <v>-0.1</v>
      </c>
      <c r="Q9" s="171">
        <v>0.03</v>
      </c>
      <c r="R9" s="156" t="str">
        <f t="shared" si="2"/>
        <v>(-10 – 3)</v>
      </c>
      <c r="S9" s="49">
        <v>0.255</v>
      </c>
      <c r="T9" s="42" t="s">
        <v>33</v>
      </c>
      <c r="U9" s="167"/>
      <c r="V9" s="161"/>
      <c r="W9" s="168"/>
      <c r="X9" s="168"/>
      <c r="Y9" s="161"/>
      <c r="Z9" s="161"/>
      <c r="AA9" s="161"/>
      <c r="AB9" s="161"/>
      <c r="AC9" s="161"/>
      <c r="AD9" s="161"/>
      <c r="AE9" s="161"/>
      <c r="AF9" s="161"/>
      <c r="AG9" s="161"/>
      <c r="AH9" s="161"/>
      <c r="AI9" s="161"/>
      <c r="AJ9" s="161"/>
      <c r="AK9" s="161"/>
      <c r="AL9" s="161"/>
      <c r="AM9" s="161"/>
      <c r="AN9" s="161"/>
      <c r="AO9" s="161"/>
      <c r="AP9" s="161"/>
      <c r="AQ9" s="161"/>
      <c r="AR9" s="161"/>
      <c r="AS9" s="161"/>
      <c r="AT9" s="161"/>
      <c r="AU9" s="161"/>
      <c r="AV9" s="161"/>
      <c r="AW9" s="161"/>
      <c r="AX9" s="161"/>
      <c r="AY9" s="161"/>
      <c r="AZ9" s="161"/>
      <c r="BA9" s="161"/>
    </row>
    <row r="10" spans="1:76" x14ac:dyDescent="0.2">
      <c r="A10" s="42"/>
      <c r="B10" s="42" t="s">
        <v>226</v>
      </c>
      <c r="C10" s="51">
        <v>260</v>
      </c>
      <c r="D10" s="42">
        <f t="shared" si="0"/>
        <v>18</v>
      </c>
      <c r="E10" s="43">
        <f t="shared" si="3"/>
        <v>6.9230769230769235E-2</v>
      </c>
      <c r="F10" s="51"/>
      <c r="G10" s="51">
        <v>128</v>
      </c>
      <c r="H10" s="55">
        <v>8</v>
      </c>
      <c r="I10" s="43">
        <f t="shared" si="4"/>
        <v>6.25E-2</v>
      </c>
      <c r="J10" s="123">
        <v>2.1000000000000001E-2</v>
      </c>
      <c r="K10" s="51">
        <v>132</v>
      </c>
      <c r="L10" s="55">
        <v>10</v>
      </c>
      <c r="M10" s="43">
        <f t="shared" si="1"/>
        <v>7.575757575757576E-2</v>
      </c>
      <c r="N10" s="123">
        <v>2.3E-2</v>
      </c>
      <c r="O10" s="66">
        <f t="shared" si="5"/>
        <v>-2</v>
      </c>
      <c r="P10" s="171">
        <v>-0.08</v>
      </c>
      <c r="Q10" s="171">
        <v>0.05</v>
      </c>
      <c r="R10" s="156" t="str">
        <f t="shared" si="2"/>
        <v>(-8 – 5)</v>
      </c>
      <c r="S10" s="49">
        <v>0.66100000000000003</v>
      </c>
      <c r="T10" s="42" t="s">
        <v>33</v>
      </c>
      <c r="U10" s="167"/>
      <c r="V10" s="161"/>
      <c r="W10" s="168"/>
      <c r="X10" s="168"/>
      <c r="Y10" s="161"/>
      <c r="Z10" s="161"/>
      <c r="AA10" s="161"/>
      <c r="AB10" s="161"/>
      <c r="AC10" s="161"/>
      <c r="AD10" s="161"/>
      <c r="AE10" s="161"/>
      <c r="AF10" s="161"/>
      <c r="AG10" s="161"/>
      <c r="AH10" s="161"/>
      <c r="AI10" s="161"/>
      <c r="AJ10" s="161"/>
      <c r="AK10" s="161"/>
      <c r="AL10" s="161"/>
      <c r="AM10" s="161"/>
      <c r="AN10" s="161"/>
      <c r="AO10" s="161"/>
      <c r="AP10" s="161"/>
      <c r="AQ10" s="161"/>
      <c r="AR10" s="161"/>
      <c r="AS10" s="161"/>
      <c r="AT10" s="161"/>
      <c r="AU10" s="161"/>
      <c r="AV10" s="161"/>
      <c r="AW10" s="161"/>
      <c r="AX10" s="161"/>
      <c r="AY10" s="161"/>
      <c r="AZ10" s="161"/>
      <c r="BA10" s="161"/>
    </row>
    <row r="11" spans="1:76" x14ac:dyDescent="0.2">
      <c r="A11" s="42"/>
      <c r="B11" s="42" t="s">
        <v>227</v>
      </c>
      <c r="C11" s="51">
        <v>261</v>
      </c>
      <c r="D11" s="42">
        <f t="shared" si="0"/>
        <v>16</v>
      </c>
      <c r="E11" s="43">
        <f t="shared" si="3"/>
        <v>6.1302681992337162E-2</v>
      </c>
      <c r="F11" s="51"/>
      <c r="G11" s="51">
        <v>129</v>
      </c>
      <c r="H11" s="51">
        <v>9</v>
      </c>
      <c r="I11" s="43">
        <f t="shared" si="4"/>
        <v>6.9767441860465115E-2</v>
      </c>
      <c r="J11" s="123">
        <v>2.3E-2</v>
      </c>
      <c r="K11" s="51">
        <v>132</v>
      </c>
      <c r="L11" s="51">
        <v>7</v>
      </c>
      <c r="M11" s="43">
        <f t="shared" si="1"/>
        <v>5.3030303030303032E-2</v>
      </c>
      <c r="N11" s="123">
        <v>0.02</v>
      </c>
      <c r="O11" s="99">
        <f t="shared" si="5"/>
        <v>2</v>
      </c>
      <c r="P11" s="171">
        <v>-0.04</v>
      </c>
      <c r="Q11" s="171">
        <v>0.08</v>
      </c>
      <c r="R11" s="156" t="str">
        <f t="shared" si="2"/>
        <v>(-4 – 8)</v>
      </c>
      <c r="S11" s="49">
        <v>0.57299999999999995</v>
      </c>
      <c r="T11" s="42" t="s">
        <v>33</v>
      </c>
      <c r="U11" s="167"/>
      <c r="V11" s="161"/>
      <c r="W11" s="168"/>
      <c r="X11" s="168"/>
      <c r="Y11" s="161"/>
      <c r="Z11" s="161"/>
      <c r="AA11" s="161"/>
      <c r="AB11" s="161"/>
      <c r="AC11" s="161"/>
      <c r="AD11" s="161"/>
      <c r="AE11" s="161"/>
      <c r="AF11" s="161"/>
      <c r="AG11" s="161"/>
      <c r="AH11" s="161"/>
      <c r="AI11" s="161"/>
      <c r="AJ11" s="161"/>
      <c r="AK11" s="161"/>
      <c r="AL11" s="161"/>
      <c r="AM11" s="161"/>
      <c r="AN11" s="161"/>
      <c r="AO11" s="161"/>
      <c r="AP11" s="161"/>
      <c r="AQ11" s="161"/>
      <c r="AR11" s="161"/>
      <c r="AS11" s="161"/>
      <c r="AT11" s="161"/>
      <c r="AU11" s="161"/>
      <c r="AV11" s="161"/>
      <c r="AW11" s="161"/>
      <c r="AX11" s="161"/>
      <c r="AY11" s="161"/>
      <c r="AZ11" s="161"/>
      <c r="BA11" s="161"/>
    </row>
    <row r="12" spans="1:76" x14ac:dyDescent="0.2">
      <c r="A12" s="170" t="s">
        <v>230</v>
      </c>
      <c r="B12" s="62"/>
      <c r="C12" s="42"/>
      <c r="D12" s="42"/>
      <c r="E12" s="45"/>
      <c r="F12" s="42"/>
      <c r="G12" s="42"/>
      <c r="H12" s="42"/>
      <c r="I12" s="45"/>
      <c r="J12" s="42"/>
      <c r="K12" s="42"/>
      <c r="L12" s="42"/>
      <c r="M12" s="45"/>
      <c r="N12" s="42"/>
      <c r="O12" s="42"/>
      <c r="P12" s="42"/>
      <c r="Q12" s="45"/>
      <c r="R12" s="156"/>
      <c r="S12" s="42"/>
      <c r="T12" s="42"/>
      <c r="U12" s="167"/>
      <c r="V12" s="161"/>
      <c r="W12" s="161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I12" s="161"/>
      <c r="AJ12" s="161"/>
      <c r="AK12" s="161"/>
      <c r="AL12" s="161"/>
      <c r="AM12" s="161"/>
      <c r="AN12" s="161"/>
      <c r="AO12" s="161"/>
      <c r="AP12" s="161"/>
      <c r="AQ12" s="161"/>
      <c r="AR12" s="161"/>
      <c r="AS12" s="161"/>
      <c r="AT12" s="161"/>
      <c r="AU12" s="161"/>
      <c r="AV12" s="161"/>
      <c r="AW12" s="161"/>
      <c r="AX12" s="161"/>
      <c r="AY12" s="161"/>
      <c r="AZ12" s="161"/>
      <c r="BA12" s="161"/>
    </row>
    <row r="13" spans="1:76" x14ac:dyDescent="0.2">
      <c r="A13" s="42"/>
      <c r="B13" s="42" t="s">
        <v>194</v>
      </c>
      <c r="C13" s="51">
        <v>261</v>
      </c>
      <c r="D13" s="51">
        <v>300</v>
      </c>
      <c r="E13" s="60" t="s">
        <v>231</v>
      </c>
      <c r="F13" s="51"/>
      <c r="G13" s="51">
        <v>129</v>
      </c>
      <c r="H13" s="51">
        <v>245</v>
      </c>
      <c r="I13" s="60" t="s">
        <v>235</v>
      </c>
      <c r="J13" s="49"/>
      <c r="K13" s="51">
        <v>132</v>
      </c>
      <c r="L13" s="51">
        <v>300</v>
      </c>
      <c r="M13" s="60" t="s">
        <v>233</v>
      </c>
      <c r="N13" s="49"/>
      <c r="O13" s="99">
        <f>H13-L13</f>
        <v>-55</v>
      </c>
      <c r="P13" s="49"/>
      <c r="Q13" s="49"/>
      <c r="R13" s="156"/>
      <c r="S13" s="49">
        <v>0.98499999999999999</v>
      </c>
      <c r="T13" s="42" t="s">
        <v>43</v>
      </c>
      <c r="U13" s="167"/>
      <c r="V13" s="161"/>
      <c r="W13" s="169"/>
      <c r="X13" s="169"/>
      <c r="Y13" s="161"/>
      <c r="Z13" s="161"/>
      <c r="AA13" s="161"/>
      <c r="AB13" s="161"/>
      <c r="AC13" s="161"/>
      <c r="AD13" s="161"/>
      <c r="AE13" s="161"/>
      <c r="AF13" s="161"/>
      <c r="AG13" s="161"/>
      <c r="AH13" s="161"/>
      <c r="AI13" s="161"/>
      <c r="AJ13" s="161"/>
      <c r="AK13" s="161"/>
      <c r="AL13" s="161"/>
      <c r="AM13" s="161"/>
      <c r="AN13" s="161"/>
      <c r="AO13" s="161"/>
      <c r="AP13" s="161"/>
      <c r="AQ13" s="161"/>
      <c r="AR13" s="161"/>
      <c r="AS13" s="161"/>
      <c r="AT13" s="161"/>
      <c r="AU13" s="161"/>
      <c r="AV13" s="161"/>
      <c r="AW13" s="161"/>
      <c r="AX13" s="161"/>
      <c r="AY13" s="161"/>
      <c r="AZ13" s="161"/>
      <c r="BA13" s="161"/>
    </row>
    <row r="14" spans="1:76" x14ac:dyDescent="0.2">
      <c r="A14" s="42"/>
      <c r="B14" s="42" t="s">
        <v>234</v>
      </c>
      <c r="C14" s="51">
        <v>260</v>
      </c>
      <c r="D14" s="55">
        <v>0</v>
      </c>
      <c r="E14" s="60" t="s">
        <v>232</v>
      </c>
      <c r="F14" s="51"/>
      <c r="G14" s="51">
        <v>128</v>
      </c>
      <c r="H14" s="55">
        <v>0</v>
      </c>
      <c r="I14" s="60" t="s">
        <v>232</v>
      </c>
      <c r="J14" s="42"/>
      <c r="K14" s="51">
        <v>132</v>
      </c>
      <c r="L14" s="55">
        <v>0</v>
      </c>
      <c r="M14" s="60" t="s">
        <v>232</v>
      </c>
      <c r="N14" s="42"/>
      <c r="O14" s="66">
        <f t="shared" ref="O14:O16" si="6">H14-L14</f>
        <v>0</v>
      </c>
      <c r="P14" s="42"/>
      <c r="Q14" s="45"/>
      <c r="R14" s="156"/>
      <c r="S14" s="49">
        <v>0.245</v>
      </c>
      <c r="T14" s="42" t="s">
        <v>43</v>
      </c>
      <c r="U14" s="167"/>
      <c r="V14" s="161"/>
      <c r="W14" s="161"/>
      <c r="X14" s="161"/>
      <c r="Y14" s="161"/>
      <c r="Z14" s="161"/>
      <c r="AA14" s="161"/>
      <c r="AB14" s="161"/>
      <c r="AC14" s="161"/>
      <c r="AD14" s="161"/>
      <c r="AE14" s="161"/>
      <c r="AF14" s="161"/>
      <c r="AG14" s="161"/>
      <c r="AH14" s="161"/>
      <c r="AI14" s="161"/>
      <c r="AJ14" s="161"/>
      <c r="AK14" s="161"/>
      <c r="AL14" s="161"/>
      <c r="AM14" s="161"/>
      <c r="AN14" s="161"/>
      <c r="AO14" s="161"/>
      <c r="AP14" s="161"/>
      <c r="AQ14" s="161"/>
      <c r="AR14" s="161"/>
      <c r="AS14" s="161"/>
      <c r="AT14" s="161"/>
      <c r="AU14" s="161"/>
      <c r="AV14" s="161"/>
      <c r="AW14" s="161"/>
      <c r="AX14" s="161"/>
      <c r="AY14" s="161"/>
      <c r="AZ14" s="161"/>
      <c r="BA14" s="161"/>
    </row>
    <row r="15" spans="1:76" x14ac:dyDescent="0.2">
      <c r="A15" s="42"/>
      <c r="B15" s="42" t="s">
        <v>195</v>
      </c>
      <c r="C15" s="51">
        <v>260</v>
      </c>
      <c r="D15" s="55">
        <v>0</v>
      </c>
      <c r="E15" s="60" t="s">
        <v>232</v>
      </c>
      <c r="F15" s="51"/>
      <c r="G15" s="51">
        <v>128</v>
      </c>
      <c r="H15" s="55">
        <v>0</v>
      </c>
      <c r="I15" s="60" t="s">
        <v>232</v>
      </c>
      <c r="J15" s="49"/>
      <c r="K15" s="51">
        <v>132</v>
      </c>
      <c r="L15" s="55">
        <v>0</v>
      </c>
      <c r="M15" s="60" t="s">
        <v>232</v>
      </c>
      <c r="N15" s="51"/>
      <c r="O15" s="66">
        <f t="shared" si="6"/>
        <v>0</v>
      </c>
      <c r="P15" s="49"/>
      <c r="Q15" s="49"/>
      <c r="R15" s="156"/>
      <c r="S15" s="49">
        <v>0.65800000000000003</v>
      </c>
      <c r="T15" s="42" t="s">
        <v>43</v>
      </c>
      <c r="U15" s="42"/>
      <c r="W15" s="129"/>
      <c r="X15" s="129"/>
    </row>
    <row r="16" spans="1:76" x14ac:dyDescent="0.2">
      <c r="A16" s="42"/>
      <c r="B16" s="42" t="s">
        <v>196</v>
      </c>
      <c r="C16" s="51">
        <v>261</v>
      </c>
      <c r="D16" s="55">
        <v>0</v>
      </c>
      <c r="E16" s="60" t="s">
        <v>232</v>
      </c>
      <c r="F16" s="51"/>
      <c r="G16" s="51">
        <v>129</v>
      </c>
      <c r="H16" s="55">
        <v>0</v>
      </c>
      <c r="I16" s="60" t="s">
        <v>232</v>
      </c>
      <c r="J16" s="51"/>
      <c r="K16" s="51">
        <v>132</v>
      </c>
      <c r="L16" s="55">
        <v>0</v>
      </c>
      <c r="M16" s="60" t="s">
        <v>232</v>
      </c>
      <c r="N16" s="51"/>
      <c r="O16" s="66">
        <f t="shared" si="6"/>
        <v>0</v>
      </c>
      <c r="P16" s="42"/>
      <c r="Q16" s="45"/>
      <c r="R16" s="156"/>
      <c r="S16" s="49">
        <v>0.51800000000000002</v>
      </c>
      <c r="T16" s="42" t="s">
        <v>43</v>
      </c>
      <c r="U16" s="42"/>
    </row>
    <row r="17" spans="1:30" x14ac:dyDescent="0.2">
      <c r="A17" s="42"/>
      <c r="B17" s="42"/>
      <c r="C17" s="42"/>
      <c r="D17" s="42"/>
      <c r="E17" s="45"/>
      <c r="F17" s="42"/>
      <c r="G17" s="42"/>
      <c r="H17" s="42"/>
      <c r="I17" s="45"/>
      <c r="J17" s="42"/>
      <c r="K17" s="42"/>
      <c r="L17" s="42"/>
      <c r="M17" s="45"/>
      <c r="N17" s="42"/>
      <c r="O17" s="42"/>
      <c r="P17" s="42"/>
      <c r="Q17" s="45"/>
      <c r="R17" s="156"/>
      <c r="S17" s="42"/>
      <c r="T17" s="42"/>
      <c r="U17" s="42"/>
    </row>
    <row r="18" spans="1:30" x14ac:dyDescent="0.2">
      <c r="A18" s="62" t="s">
        <v>167</v>
      </c>
      <c r="B18" s="62"/>
      <c r="C18" s="42"/>
      <c r="D18" s="42"/>
      <c r="E18" s="45"/>
      <c r="F18" s="42"/>
      <c r="G18" s="42"/>
      <c r="H18" s="42"/>
      <c r="I18" s="45"/>
      <c r="J18" s="42"/>
      <c r="K18" s="42"/>
      <c r="L18" s="42"/>
      <c r="M18" s="45"/>
      <c r="N18" s="42"/>
      <c r="O18" s="42"/>
      <c r="P18" s="42"/>
      <c r="Q18" s="45"/>
      <c r="R18" s="156"/>
      <c r="S18" s="42"/>
      <c r="T18" s="42"/>
      <c r="U18" s="42"/>
    </row>
    <row r="19" spans="1:30" x14ac:dyDescent="0.2">
      <c r="A19" s="170" t="s">
        <v>182</v>
      </c>
      <c r="B19" s="170"/>
      <c r="C19" s="42"/>
      <c r="D19" s="42"/>
      <c r="E19" s="45"/>
      <c r="F19" s="42"/>
      <c r="G19" s="42"/>
      <c r="H19" s="42"/>
      <c r="I19" s="45"/>
      <c r="J19" s="42"/>
      <c r="K19" s="42"/>
      <c r="L19" s="42"/>
      <c r="M19" s="45"/>
      <c r="N19" s="42"/>
      <c r="O19" s="42"/>
      <c r="P19" s="42"/>
      <c r="Q19" s="45"/>
      <c r="R19" s="156"/>
      <c r="S19" s="42"/>
      <c r="T19" s="42"/>
      <c r="U19" s="42"/>
    </row>
    <row r="20" spans="1:30" x14ac:dyDescent="0.2">
      <c r="A20" s="42"/>
      <c r="B20" s="42" t="s">
        <v>183</v>
      </c>
      <c r="C20" s="42">
        <f>G20+K20</f>
        <v>256</v>
      </c>
      <c r="D20" s="55">
        <v>73.13</v>
      </c>
      <c r="E20" s="58">
        <v>15.670999999999999</v>
      </c>
      <c r="F20" s="50">
        <v>0.97899999999999998</v>
      </c>
      <c r="G20" s="49">
        <v>128</v>
      </c>
      <c r="H20" s="55">
        <v>77.319999999999993</v>
      </c>
      <c r="I20" s="58">
        <v>16.036999999999999</v>
      </c>
      <c r="J20" s="50">
        <v>1.417</v>
      </c>
      <c r="K20" s="49">
        <v>128</v>
      </c>
      <c r="L20" s="55">
        <v>68.94</v>
      </c>
      <c r="M20" s="58">
        <v>14.159000000000001</v>
      </c>
      <c r="N20" s="50">
        <v>1.252</v>
      </c>
      <c r="O20" s="144">
        <f>H20-L20</f>
        <v>8.3799999999999955</v>
      </c>
      <c r="P20" s="145">
        <v>4.7</v>
      </c>
      <c r="Q20" s="152">
        <v>12.1</v>
      </c>
      <c r="R20" s="156" t="str">
        <f>"("&amp;P20&amp;" – "&amp;Q20&amp;")"</f>
        <v>(4.7 – 12.1)</v>
      </c>
      <c r="S20" s="63" t="s">
        <v>46</v>
      </c>
      <c r="T20" s="42" t="s">
        <v>52</v>
      </c>
      <c r="U20" s="42"/>
      <c r="V20" s="130"/>
      <c r="W20" s="130"/>
      <c r="X20" s="130"/>
      <c r="Y20" s="130"/>
      <c r="Z20" s="139"/>
      <c r="AA20" s="138"/>
      <c r="AB20" s="130"/>
      <c r="AC20" s="140"/>
      <c r="AD20" s="131" t="str">
        <f>"("&amp;Z20&amp;"-"&amp;AA20&amp;")"</f>
        <v>(-)</v>
      </c>
    </row>
    <row r="21" spans="1:30" x14ac:dyDescent="0.2">
      <c r="A21" s="42"/>
      <c r="B21" s="42" t="s">
        <v>184</v>
      </c>
      <c r="C21" s="42">
        <f t="shared" ref="C21:C27" si="7">G21+K21</f>
        <v>255</v>
      </c>
      <c r="D21" s="55">
        <v>76.16</v>
      </c>
      <c r="E21" s="58">
        <v>13.763</v>
      </c>
      <c r="F21" s="50">
        <v>0.86199999999999999</v>
      </c>
      <c r="G21" s="49">
        <v>128</v>
      </c>
      <c r="H21" s="55">
        <v>78.31</v>
      </c>
      <c r="I21" s="58">
        <v>12.417</v>
      </c>
      <c r="J21" s="50">
        <v>1.1020000000000001</v>
      </c>
      <c r="K21" s="49">
        <v>127</v>
      </c>
      <c r="L21" s="55">
        <v>74.040000000000006</v>
      </c>
      <c r="M21" s="58">
        <v>14.721</v>
      </c>
      <c r="N21" s="50">
        <v>1.3009999999999999</v>
      </c>
      <c r="O21" s="144">
        <f t="shared" ref="O21:O27" si="8">H21-L21</f>
        <v>4.269999999999996</v>
      </c>
      <c r="P21" s="145">
        <v>0.9</v>
      </c>
      <c r="Q21" s="152">
        <v>7.6</v>
      </c>
      <c r="R21" s="156" t="str">
        <f t="shared" ref="R21:R27" si="9">"("&amp;P21&amp;" – "&amp;Q21&amp;")"</f>
        <v>(0.9 – 7.6)</v>
      </c>
      <c r="S21" s="64">
        <v>1.2999999999999999E-2</v>
      </c>
      <c r="T21" s="42" t="s">
        <v>52</v>
      </c>
      <c r="U21" s="42"/>
      <c r="V21" s="130"/>
      <c r="W21" s="130"/>
      <c r="X21" s="130"/>
      <c r="Y21" s="130"/>
      <c r="Z21" s="138"/>
      <c r="AA21" s="138"/>
    </row>
    <row r="22" spans="1:30" x14ac:dyDescent="0.2">
      <c r="A22" s="42"/>
      <c r="B22" s="42" t="s">
        <v>185</v>
      </c>
      <c r="C22" s="42">
        <f t="shared" si="7"/>
        <v>259</v>
      </c>
      <c r="D22" s="55">
        <v>77.19</v>
      </c>
      <c r="E22" s="58">
        <v>12.256</v>
      </c>
      <c r="F22" s="50">
        <v>0.76200000000000001</v>
      </c>
      <c r="G22" s="49">
        <v>130</v>
      </c>
      <c r="H22" s="55">
        <v>80.81</v>
      </c>
      <c r="I22" s="58">
        <v>12.212</v>
      </c>
      <c r="J22" s="50">
        <v>1.075</v>
      </c>
      <c r="K22" s="49">
        <v>129</v>
      </c>
      <c r="L22" s="55">
        <v>73.59</v>
      </c>
      <c r="M22" s="58">
        <v>11.238</v>
      </c>
      <c r="N22" s="50">
        <v>0.98599999999999999</v>
      </c>
      <c r="O22" s="144">
        <f t="shared" si="8"/>
        <v>7.2199999999999989</v>
      </c>
      <c r="P22" s="145">
        <v>4.3</v>
      </c>
      <c r="Q22" s="152">
        <v>10.1</v>
      </c>
      <c r="R22" s="156" t="str">
        <f t="shared" si="9"/>
        <v>(4.3 – 10.1)</v>
      </c>
      <c r="S22" s="63" t="s">
        <v>46</v>
      </c>
      <c r="T22" s="42" t="s">
        <v>52</v>
      </c>
      <c r="U22" s="42"/>
      <c r="V22" s="130"/>
      <c r="W22" s="130"/>
      <c r="X22" s="130"/>
      <c r="Y22" s="130"/>
      <c r="Z22" s="138"/>
      <c r="AA22" s="138"/>
    </row>
    <row r="23" spans="1:30" x14ac:dyDescent="0.2">
      <c r="A23" s="42"/>
      <c r="B23" s="42" t="s">
        <v>186</v>
      </c>
      <c r="C23" s="42">
        <f t="shared" si="7"/>
        <v>254</v>
      </c>
      <c r="D23" s="55">
        <v>81.349999999999994</v>
      </c>
      <c r="E23" s="58">
        <v>13.545999999999999</v>
      </c>
      <c r="F23" s="50">
        <v>0.85</v>
      </c>
      <c r="G23" s="49">
        <v>127</v>
      </c>
      <c r="H23" s="55">
        <v>83.5</v>
      </c>
      <c r="I23" s="58">
        <v>13.103</v>
      </c>
      <c r="J23" s="50">
        <v>1.163</v>
      </c>
      <c r="K23" s="49">
        <v>127</v>
      </c>
      <c r="L23" s="55">
        <v>79.2</v>
      </c>
      <c r="M23" s="58">
        <v>13.691000000000001</v>
      </c>
      <c r="N23" s="50">
        <v>1.2150000000000001</v>
      </c>
      <c r="O23" s="144">
        <f t="shared" si="8"/>
        <v>4.2999999999999972</v>
      </c>
      <c r="P23" s="145">
        <v>1</v>
      </c>
      <c r="Q23" s="152">
        <v>7.6</v>
      </c>
      <c r="R23" s="156" t="str">
        <f t="shared" si="9"/>
        <v>(1 – 7.6)</v>
      </c>
      <c r="S23" s="64">
        <v>1.0999999999999999E-2</v>
      </c>
      <c r="T23" s="42" t="s">
        <v>52</v>
      </c>
      <c r="U23" s="42"/>
      <c r="V23" s="130"/>
      <c r="W23" s="130"/>
      <c r="X23" s="130"/>
      <c r="Y23" s="130"/>
      <c r="Z23" s="138"/>
      <c r="AA23" s="138"/>
    </row>
    <row r="24" spans="1:30" x14ac:dyDescent="0.2">
      <c r="A24" s="42"/>
      <c r="B24" s="42" t="s">
        <v>187</v>
      </c>
      <c r="C24" s="42">
        <f t="shared" si="7"/>
        <v>255</v>
      </c>
      <c r="D24" s="55">
        <v>79.95</v>
      </c>
      <c r="E24" s="58">
        <v>13.161</v>
      </c>
      <c r="F24" s="50">
        <v>0.82399999999999995</v>
      </c>
      <c r="G24" s="49">
        <v>129</v>
      </c>
      <c r="H24" s="55">
        <v>82.87</v>
      </c>
      <c r="I24" s="58">
        <v>13.818</v>
      </c>
      <c r="J24" s="50">
        <v>1.2310000000000001</v>
      </c>
      <c r="K24" s="49">
        <v>126</v>
      </c>
      <c r="L24" s="55">
        <v>77.09</v>
      </c>
      <c r="M24" s="58">
        <v>11.861000000000001</v>
      </c>
      <c r="N24" s="50">
        <v>1.044</v>
      </c>
      <c r="O24" s="144">
        <f t="shared" si="8"/>
        <v>5.7800000000000011</v>
      </c>
      <c r="P24" s="145">
        <v>2.6</v>
      </c>
      <c r="Q24" s="152">
        <v>8.9</v>
      </c>
      <c r="R24" s="156" t="str">
        <f t="shared" si="9"/>
        <v>(2.6 – 8.9)</v>
      </c>
      <c r="S24" s="63" t="s">
        <v>46</v>
      </c>
      <c r="T24" s="42" t="s">
        <v>52</v>
      </c>
      <c r="U24" s="42"/>
      <c r="V24" s="130"/>
      <c r="W24" s="130"/>
      <c r="X24" s="130"/>
      <c r="Y24" s="130"/>
      <c r="Z24" s="138"/>
      <c r="AA24" s="138"/>
    </row>
    <row r="25" spans="1:30" x14ac:dyDescent="0.2">
      <c r="A25" s="42"/>
      <c r="B25" s="42" t="s">
        <v>188</v>
      </c>
      <c r="C25" s="42">
        <f t="shared" si="7"/>
        <v>213</v>
      </c>
      <c r="D25" s="55">
        <v>80.400000000000006</v>
      </c>
      <c r="E25" s="58">
        <v>14.834</v>
      </c>
      <c r="F25" s="50">
        <v>1.016</v>
      </c>
      <c r="G25" s="49">
        <v>108</v>
      </c>
      <c r="H25" s="55">
        <v>83.22</v>
      </c>
      <c r="I25" s="58">
        <v>15.849</v>
      </c>
      <c r="J25" s="50">
        <v>1.5469999999999999</v>
      </c>
      <c r="K25" s="49">
        <v>105</v>
      </c>
      <c r="L25" s="55">
        <v>77.67</v>
      </c>
      <c r="M25" s="58">
        <v>13.286</v>
      </c>
      <c r="N25" s="50">
        <v>1.278</v>
      </c>
      <c r="O25" s="144">
        <f t="shared" si="8"/>
        <v>5.5499999999999972</v>
      </c>
      <c r="P25" s="145">
        <v>1.6</v>
      </c>
      <c r="Q25" s="152">
        <v>9.5</v>
      </c>
      <c r="R25" s="156" t="str">
        <f t="shared" si="9"/>
        <v>(1.6 – 9.5)</v>
      </c>
      <c r="S25" s="64">
        <v>6.0000000000000001E-3</v>
      </c>
      <c r="T25" s="42" t="s">
        <v>52</v>
      </c>
      <c r="U25" s="42"/>
      <c r="V25" s="130"/>
      <c r="W25" s="130"/>
      <c r="X25" s="130"/>
      <c r="Y25" s="130"/>
      <c r="Z25" s="138"/>
      <c r="AA25" s="138"/>
    </row>
    <row r="26" spans="1:30" x14ac:dyDescent="0.2">
      <c r="A26" s="42"/>
      <c r="B26" s="42" t="s">
        <v>189</v>
      </c>
      <c r="C26" s="42">
        <f t="shared" si="7"/>
        <v>91</v>
      </c>
      <c r="D26" s="55">
        <v>81.87</v>
      </c>
      <c r="E26" s="58">
        <v>20.420000000000002</v>
      </c>
      <c r="F26" s="50">
        <v>2.141</v>
      </c>
      <c r="G26" s="49">
        <v>42</v>
      </c>
      <c r="H26" s="55">
        <v>82.8</v>
      </c>
      <c r="I26" s="58">
        <v>19.228000000000002</v>
      </c>
      <c r="J26" s="50">
        <v>2.7469999999999999</v>
      </c>
      <c r="K26" s="49">
        <v>49</v>
      </c>
      <c r="L26" s="55">
        <v>80.790000000000006</v>
      </c>
      <c r="M26" s="58">
        <v>21.914000000000001</v>
      </c>
      <c r="N26" s="50">
        <v>3.3809999999999998</v>
      </c>
      <c r="O26" s="144">
        <f t="shared" si="8"/>
        <v>2.0099999999999909</v>
      </c>
      <c r="P26" s="145">
        <v>-6.6</v>
      </c>
      <c r="Q26" s="152">
        <v>10.6</v>
      </c>
      <c r="R26" s="156" t="str">
        <f t="shared" si="9"/>
        <v>(-6.6 – 10.6)</v>
      </c>
      <c r="S26" s="49">
        <v>0.64200000000000002</v>
      </c>
      <c r="T26" s="42" t="s">
        <v>52</v>
      </c>
      <c r="U26" s="42"/>
      <c r="V26" s="130"/>
      <c r="W26" s="130"/>
      <c r="X26" s="130"/>
      <c r="Y26" s="130"/>
      <c r="Z26" s="138"/>
      <c r="AA26" s="138"/>
    </row>
    <row r="27" spans="1:30" x14ac:dyDescent="0.2">
      <c r="A27" s="42"/>
      <c r="B27" s="42" t="s">
        <v>210</v>
      </c>
      <c r="C27" s="42">
        <f t="shared" si="7"/>
        <v>260</v>
      </c>
      <c r="D27" s="55">
        <v>79.712199999999996</v>
      </c>
      <c r="E27" s="58">
        <v>11.48015</v>
      </c>
      <c r="F27" s="50">
        <v>0.71196999999999999</v>
      </c>
      <c r="G27" s="49">
        <v>129</v>
      </c>
      <c r="H27" s="55">
        <v>82.6</v>
      </c>
      <c r="I27" s="58">
        <v>11.7</v>
      </c>
      <c r="J27" s="50">
        <v>1.02887</v>
      </c>
      <c r="K27" s="49">
        <v>131</v>
      </c>
      <c r="L27" s="55">
        <v>76.900000000000006</v>
      </c>
      <c r="M27" s="58">
        <v>10.6</v>
      </c>
      <c r="N27" s="50">
        <v>0.92344999999999999</v>
      </c>
      <c r="O27" s="144">
        <f t="shared" si="8"/>
        <v>5.6999999999999886</v>
      </c>
      <c r="P27" s="55">
        <v>3</v>
      </c>
      <c r="Q27" s="58">
        <v>8.4</v>
      </c>
      <c r="R27" s="156" t="str">
        <f t="shared" si="9"/>
        <v>(3 – 8.4)</v>
      </c>
      <c r="S27" s="63" t="s">
        <v>46</v>
      </c>
      <c r="T27" s="42" t="s">
        <v>52</v>
      </c>
      <c r="U27" s="42"/>
      <c r="V27" s="130"/>
      <c r="W27" s="130"/>
      <c r="X27" s="130"/>
      <c r="Y27" s="130"/>
      <c r="Z27" s="138"/>
      <c r="AA27" s="138"/>
    </row>
    <row r="28" spans="1:30" x14ac:dyDescent="0.2">
      <c r="A28" s="42"/>
      <c r="B28" s="42"/>
      <c r="C28" s="42"/>
      <c r="D28" s="42"/>
      <c r="E28" s="45"/>
      <c r="F28" s="42"/>
      <c r="G28" s="42"/>
      <c r="H28" s="66"/>
      <c r="I28" s="45"/>
      <c r="J28" s="57"/>
      <c r="K28" s="42"/>
      <c r="L28" s="66"/>
      <c r="M28" s="45"/>
      <c r="N28" s="57"/>
      <c r="O28" s="42"/>
      <c r="P28" s="42"/>
      <c r="Q28" s="45"/>
      <c r="R28" s="156"/>
      <c r="S28" s="42"/>
      <c r="T28" s="42"/>
      <c r="U28" s="42"/>
      <c r="W28" s="130"/>
      <c r="X28" s="130"/>
      <c r="Y28" s="130"/>
      <c r="Z28" s="130"/>
      <c r="AA28" s="130"/>
    </row>
    <row r="29" spans="1:30" x14ac:dyDescent="0.2">
      <c r="A29" s="170" t="s">
        <v>190</v>
      </c>
      <c r="B29" s="170"/>
      <c r="C29" s="42"/>
      <c r="D29" s="42"/>
      <c r="E29" s="45"/>
      <c r="F29" s="42"/>
      <c r="G29" s="42"/>
      <c r="H29" s="42"/>
      <c r="I29" s="45"/>
      <c r="J29" s="57"/>
      <c r="K29" s="42"/>
      <c r="L29" s="42"/>
      <c r="M29" s="45"/>
      <c r="N29" s="57"/>
      <c r="O29" s="42"/>
      <c r="P29" s="42"/>
      <c r="Q29" s="45"/>
      <c r="R29" s="156"/>
      <c r="S29" s="42"/>
      <c r="T29" s="42"/>
      <c r="U29" s="42"/>
    </row>
    <row r="30" spans="1:30" x14ac:dyDescent="0.2">
      <c r="A30" s="42"/>
      <c r="B30" s="47" t="s">
        <v>183</v>
      </c>
      <c r="C30" s="42">
        <f t="shared" ref="C30:C37" si="10">G30+K30</f>
        <v>257</v>
      </c>
      <c r="D30" s="55">
        <v>90.04</v>
      </c>
      <c r="E30" s="58">
        <v>18.404</v>
      </c>
      <c r="F30" s="50">
        <v>1.1479999999999999</v>
      </c>
      <c r="G30" s="49">
        <v>128</v>
      </c>
      <c r="H30" s="55">
        <v>91.74</v>
      </c>
      <c r="I30" s="58">
        <v>18.106999999999999</v>
      </c>
      <c r="J30" s="50">
        <v>1.6</v>
      </c>
      <c r="K30" s="49">
        <v>129</v>
      </c>
      <c r="L30" s="55">
        <v>88.35</v>
      </c>
      <c r="M30" s="58">
        <v>18.61</v>
      </c>
      <c r="N30" s="50">
        <v>1.6379999999999999</v>
      </c>
      <c r="O30" s="55">
        <v>3.3929999999999998</v>
      </c>
      <c r="P30" s="145">
        <v>-1.1000000000000001</v>
      </c>
      <c r="Q30" s="152">
        <v>7.9</v>
      </c>
      <c r="R30" s="156" t="str">
        <f t="shared" ref="R30:R37" si="11">"("&amp;P30&amp;" – "&amp;Q30&amp;")"</f>
        <v>(-1.1 – 7.9)</v>
      </c>
      <c r="S30" s="56">
        <v>0.14000000000000001</v>
      </c>
      <c r="T30" s="42" t="s">
        <v>52</v>
      </c>
      <c r="U30" s="42"/>
    </row>
    <row r="31" spans="1:30" x14ac:dyDescent="0.2">
      <c r="A31" s="42"/>
      <c r="B31" s="47" t="s">
        <v>184</v>
      </c>
      <c r="C31" s="42">
        <f t="shared" si="10"/>
        <v>256</v>
      </c>
      <c r="D31" s="55">
        <v>69.94</v>
      </c>
      <c r="E31" s="58">
        <v>11.864000000000001</v>
      </c>
      <c r="F31" s="50">
        <v>0.78</v>
      </c>
      <c r="G31" s="49">
        <v>127</v>
      </c>
      <c r="H31" s="55">
        <v>71.31</v>
      </c>
      <c r="I31" s="58">
        <v>12.673999999999999</v>
      </c>
      <c r="J31" s="50">
        <v>1.125</v>
      </c>
      <c r="K31" s="49">
        <v>129</v>
      </c>
      <c r="L31" s="55">
        <v>68.599999999999994</v>
      </c>
      <c r="M31" s="58">
        <v>10.891999999999999</v>
      </c>
      <c r="N31" s="50">
        <v>1.069</v>
      </c>
      <c r="O31" s="55">
        <v>2.71</v>
      </c>
      <c r="P31" s="145">
        <v>-0.2</v>
      </c>
      <c r="Q31" s="152">
        <v>5.6</v>
      </c>
      <c r="R31" s="156" t="str">
        <f t="shared" si="11"/>
        <v>(-0.2 – 5.6)</v>
      </c>
      <c r="S31" s="112">
        <v>6.8000000000000005E-2</v>
      </c>
      <c r="T31" s="42" t="s">
        <v>52</v>
      </c>
      <c r="U31" s="42"/>
    </row>
    <row r="32" spans="1:30" x14ac:dyDescent="0.2">
      <c r="A32" s="42"/>
      <c r="B32" s="47" t="s">
        <v>185</v>
      </c>
      <c r="C32" s="42">
        <f t="shared" si="10"/>
        <v>259</v>
      </c>
      <c r="D32" s="55">
        <v>77.33</v>
      </c>
      <c r="E32" s="58">
        <v>13.77</v>
      </c>
      <c r="F32" s="50">
        <v>0.85599999999999998</v>
      </c>
      <c r="G32" s="49">
        <v>129</v>
      </c>
      <c r="H32" s="55">
        <v>77.3</v>
      </c>
      <c r="I32" s="58">
        <v>15.664</v>
      </c>
      <c r="J32" s="50">
        <v>1.379</v>
      </c>
      <c r="K32" s="49">
        <v>130</v>
      </c>
      <c r="L32" s="55">
        <v>77.36</v>
      </c>
      <c r="M32" s="58">
        <v>11.653</v>
      </c>
      <c r="N32" s="50">
        <v>1.022</v>
      </c>
      <c r="O32" s="55">
        <v>-5.8999999999999997E-2</v>
      </c>
      <c r="P32" s="145">
        <v>-3.4</v>
      </c>
      <c r="Q32" s="152">
        <v>3.3</v>
      </c>
      <c r="R32" s="156" t="str">
        <f t="shared" si="11"/>
        <v>(-3.4 – 3.3)</v>
      </c>
      <c r="S32" s="56">
        <v>0.97199999999999998</v>
      </c>
      <c r="T32" s="42" t="s">
        <v>52</v>
      </c>
      <c r="U32" s="42"/>
    </row>
    <row r="33" spans="1:26" x14ac:dyDescent="0.2">
      <c r="A33" s="42"/>
      <c r="B33" s="47" t="s">
        <v>186</v>
      </c>
      <c r="C33" s="42">
        <f t="shared" si="10"/>
        <v>254</v>
      </c>
      <c r="D33" s="55">
        <v>77.650000000000006</v>
      </c>
      <c r="E33" s="58">
        <v>12.731</v>
      </c>
      <c r="F33" s="50">
        <v>0.79900000000000004</v>
      </c>
      <c r="G33" s="49">
        <v>128</v>
      </c>
      <c r="H33" s="55">
        <v>77.66</v>
      </c>
      <c r="I33" s="58">
        <v>13.279</v>
      </c>
      <c r="J33" s="50">
        <v>1.1739999999999999</v>
      </c>
      <c r="K33" s="49">
        <v>126</v>
      </c>
      <c r="L33" s="55">
        <v>77.63</v>
      </c>
      <c r="M33" s="58">
        <v>12.202</v>
      </c>
      <c r="N33" s="50">
        <v>1.087</v>
      </c>
      <c r="O33" s="55">
        <v>3.6999999999999998E-2</v>
      </c>
      <c r="P33" s="145">
        <v>-3.1</v>
      </c>
      <c r="Q33" s="152">
        <v>3.2</v>
      </c>
      <c r="R33" s="156" t="str">
        <f t="shared" si="11"/>
        <v>(-3.1 – 3.2)</v>
      </c>
      <c r="S33" s="56">
        <v>0.98199999999999998</v>
      </c>
      <c r="T33" s="42" t="s">
        <v>52</v>
      </c>
      <c r="U33" s="42"/>
    </row>
    <row r="34" spans="1:26" x14ac:dyDescent="0.2">
      <c r="A34" s="42"/>
      <c r="B34" s="47" t="s">
        <v>187</v>
      </c>
      <c r="C34" s="42">
        <f t="shared" si="10"/>
        <v>254</v>
      </c>
      <c r="D34" s="55">
        <v>77.59</v>
      </c>
      <c r="E34" s="58">
        <v>12.666</v>
      </c>
      <c r="F34" s="50">
        <v>0.79500000000000004</v>
      </c>
      <c r="G34" s="49">
        <v>126</v>
      </c>
      <c r="H34" s="55">
        <v>78.38</v>
      </c>
      <c r="I34" s="58">
        <v>11.583</v>
      </c>
      <c r="J34" s="50">
        <v>1.032</v>
      </c>
      <c r="K34" s="49">
        <v>128</v>
      </c>
      <c r="L34" s="55">
        <v>76.81</v>
      </c>
      <c r="M34" s="58">
        <v>13.65</v>
      </c>
      <c r="N34" s="50">
        <v>1.206</v>
      </c>
      <c r="O34" s="55">
        <v>1.5680000000000001</v>
      </c>
      <c r="P34" s="145">
        <v>-1.6</v>
      </c>
      <c r="Q34" s="152">
        <v>4.7</v>
      </c>
      <c r="R34" s="156" t="str">
        <f t="shared" si="11"/>
        <v>(-1.6 – 4.7)</v>
      </c>
      <c r="S34" s="56">
        <v>0.32500000000000001</v>
      </c>
      <c r="T34" s="42" t="s">
        <v>52</v>
      </c>
      <c r="U34" s="42"/>
    </row>
    <row r="35" spans="1:26" x14ac:dyDescent="0.2">
      <c r="A35" s="42"/>
      <c r="B35" s="47" t="s">
        <v>188</v>
      </c>
      <c r="C35" s="42">
        <f t="shared" si="10"/>
        <v>212</v>
      </c>
      <c r="D35" s="55">
        <v>75.540000000000006</v>
      </c>
      <c r="E35" s="58">
        <v>18.914999999999999</v>
      </c>
      <c r="F35" s="50">
        <v>0.88900000000000001</v>
      </c>
      <c r="G35" s="49">
        <v>105</v>
      </c>
      <c r="H35" s="55">
        <v>76.81</v>
      </c>
      <c r="I35" s="58">
        <v>17.015999999999998</v>
      </c>
      <c r="J35" s="50">
        <v>1.3009999999999999</v>
      </c>
      <c r="K35" s="49">
        <v>107</v>
      </c>
      <c r="L35" s="55">
        <v>74.290000000000006</v>
      </c>
      <c r="M35" s="58">
        <v>20.614000000000001</v>
      </c>
      <c r="N35" s="50">
        <v>1.2190000000000001</v>
      </c>
      <c r="O35" s="55">
        <v>2.52</v>
      </c>
      <c r="P35" s="145">
        <v>-2.6</v>
      </c>
      <c r="Q35" s="152">
        <v>7.6</v>
      </c>
      <c r="R35" s="156" t="str">
        <f t="shared" si="11"/>
        <v>(-2.6 – 7.6)</v>
      </c>
      <c r="S35" s="56">
        <v>0.33300000000000002</v>
      </c>
      <c r="T35" s="42" t="s">
        <v>52</v>
      </c>
      <c r="U35" s="42"/>
    </row>
    <row r="36" spans="1:26" x14ac:dyDescent="0.2">
      <c r="A36" s="42"/>
      <c r="B36" s="47" t="s">
        <v>189</v>
      </c>
      <c r="C36" s="42">
        <f t="shared" si="10"/>
        <v>89</v>
      </c>
      <c r="D36" s="55">
        <v>73.540000000000006</v>
      </c>
      <c r="E36" s="58">
        <v>16.867999999999999</v>
      </c>
      <c r="F36" s="50">
        <v>1.3520000000000001</v>
      </c>
      <c r="G36" s="49">
        <v>49</v>
      </c>
      <c r="H36" s="55">
        <v>73</v>
      </c>
      <c r="I36" s="58">
        <v>14.284000000000001</v>
      </c>
      <c r="J36" s="50">
        <v>1.365</v>
      </c>
      <c r="K36" s="49">
        <v>40</v>
      </c>
      <c r="L36" s="55">
        <v>74.2</v>
      </c>
      <c r="M36" s="58">
        <v>19.75</v>
      </c>
      <c r="N36" s="50">
        <v>2.52</v>
      </c>
      <c r="O36" s="55">
        <v>-1.2</v>
      </c>
      <c r="P36" s="145">
        <v>-8.4</v>
      </c>
      <c r="Q36" s="152">
        <v>6</v>
      </c>
      <c r="R36" s="156" t="str">
        <f t="shared" si="11"/>
        <v>(-8.4 – 6)</v>
      </c>
      <c r="S36" s="56">
        <v>0.74099999999999999</v>
      </c>
      <c r="T36" s="42" t="s">
        <v>52</v>
      </c>
      <c r="U36" s="42"/>
      <c r="W36" s="130"/>
      <c r="X36" s="130"/>
      <c r="Y36" s="130"/>
      <c r="Z36" s="130"/>
    </row>
    <row r="37" spans="1:26" x14ac:dyDescent="0.2">
      <c r="A37" s="42"/>
      <c r="B37" s="42" t="s">
        <v>210</v>
      </c>
      <c r="C37" s="42">
        <f t="shared" si="10"/>
        <v>259</v>
      </c>
      <c r="D37" s="55">
        <v>77.770300000000006</v>
      </c>
      <c r="E37" s="58">
        <v>9.1767599999999998</v>
      </c>
      <c r="F37" s="50">
        <v>0.57021999999999995</v>
      </c>
      <c r="G37" s="51">
        <v>129</v>
      </c>
      <c r="H37" s="55">
        <v>78.028599999999997</v>
      </c>
      <c r="I37" s="58">
        <v>9.0979299999999999</v>
      </c>
      <c r="J37" s="50">
        <v>0.80103000000000002</v>
      </c>
      <c r="K37" s="51">
        <v>130</v>
      </c>
      <c r="L37" s="55">
        <v>77.514099999999999</v>
      </c>
      <c r="M37" s="58">
        <v>9.2823600000000006</v>
      </c>
      <c r="N37" s="50">
        <v>0.81411999999999995</v>
      </c>
      <c r="O37" s="55">
        <v>0.51444999999999996</v>
      </c>
      <c r="P37" s="55">
        <v>-1.7</v>
      </c>
      <c r="Q37" s="58">
        <v>2.8</v>
      </c>
      <c r="R37" s="156" t="str">
        <f t="shared" si="11"/>
        <v>(-1.7 – 2.8)</v>
      </c>
      <c r="S37" s="49">
        <v>0.65300000000000002</v>
      </c>
      <c r="T37" s="42" t="s">
        <v>52</v>
      </c>
      <c r="U37" s="42"/>
      <c r="W37" s="130"/>
      <c r="X37" s="130"/>
      <c r="Y37" s="130"/>
      <c r="Z37" s="130"/>
    </row>
    <row r="38" spans="1:26" x14ac:dyDescent="0.2">
      <c r="A38" s="42"/>
      <c r="B38" s="42"/>
      <c r="C38" s="42"/>
      <c r="D38" s="42"/>
      <c r="E38" s="45"/>
      <c r="F38" s="42"/>
      <c r="G38" s="42"/>
      <c r="H38" s="42"/>
      <c r="I38" s="45"/>
      <c r="J38" s="42"/>
      <c r="K38" s="42"/>
      <c r="L38" s="42"/>
      <c r="M38" s="45"/>
      <c r="N38" s="42"/>
      <c r="O38" s="42"/>
      <c r="P38" s="42"/>
      <c r="Q38" s="45"/>
      <c r="R38" s="156"/>
      <c r="S38" s="42"/>
      <c r="T38" s="42"/>
      <c r="U38" s="42"/>
    </row>
    <row r="39" spans="1:26" x14ac:dyDescent="0.2">
      <c r="A39" s="172" t="s">
        <v>191</v>
      </c>
      <c r="B39" s="172"/>
      <c r="C39" s="42"/>
      <c r="D39" s="42"/>
      <c r="E39" s="45"/>
      <c r="F39" s="42"/>
      <c r="G39" s="42"/>
      <c r="H39" s="42"/>
      <c r="I39" s="45"/>
      <c r="J39" s="42"/>
      <c r="K39" s="42"/>
      <c r="L39" s="42"/>
      <c r="M39" s="45"/>
      <c r="N39" s="42"/>
      <c r="O39" s="42"/>
      <c r="P39" s="42"/>
      <c r="Q39" s="45"/>
      <c r="R39" s="156"/>
      <c r="S39" s="42"/>
      <c r="T39" s="42"/>
      <c r="U39" s="42"/>
      <c r="W39" s="130"/>
      <c r="X39" s="130"/>
      <c r="Y39" s="130"/>
      <c r="Z39" s="130"/>
    </row>
    <row r="40" spans="1:26" x14ac:dyDescent="0.2">
      <c r="A40" s="42"/>
      <c r="B40" s="47" t="s">
        <v>183</v>
      </c>
      <c r="C40" s="42">
        <f t="shared" ref="C40:D46" si="12">G40+K40</f>
        <v>148</v>
      </c>
      <c r="D40" s="42">
        <f t="shared" si="12"/>
        <v>136</v>
      </c>
      <c r="E40" s="43">
        <f>D40/C40</f>
        <v>0.91891891891891897</v>
      </c>
      <c r="F40" s="146">
        <v>3.0980000000000001E-2</v>
      </c>
      <c r="G40" s="42">
        <v>72</v>
      </c>
      <c r="H40" s="49">
        <v>65</v>
      </c>
      <c r="I40" s="43">
        <f t="shared" ref="I40:I46" si="13">H40/G40</f>
        <v>0.90277777777777779</v>
      </c>
      <c r="J40" s="146">
        <v>4.419E-2</v>
      </c>
      <c r="K40" s="42">
        <v>76</v>
      </c>
      <c r="L40" s="49">
        <v>71</v>
      </c>
      <c r="M40" s="43">
        <f t="shared" ref="M40:M46" si="14">L40/K40</f>
        <v>0.93421052631578949</v>
      </c>
      <c r="N40" s="146">
        <v>4.3560000000000001E-2</v>
      </c>
      <c r="O40" s="147">
        <v>-0.03</v>
      </c>
      <c r="P40" s="147">
        <v>-0.12</v>
      </c>
      <c r="Q40" s="153">
        <v>0.06</v>
      </c>
      <c r="R40" s="156" t="str">
        <f>"("&amp;P40*100&amp;" – "&amp;Q40*100&amp;")"</f>
        <v>(-12 – 6)</v>
      </c>
      <c r="S40" s="56">
        <v>0.48699999999999999</v>
      </c>
      <c r="T40" s="42" t="s">
        <v>33</v>
      </c>
      <c r="U40" s="148"/>
      <c r="X40" s="141"/>
      <c r="Y40" s="141"/>
      <c r="Z40" s="141"/>
    </row>
    <row r="41" spans="1:26" x14ac:dyDescent="0.2">
      <c r="A41" s="42"/>
      <c r="B41" s="47" t="s">
        <v>184</v>
      </c>
      <c r="C41" s="42">
        <f t="shared" si="12"/>
        <v>120</v>
      </c>
      <c r="D41" s="42">
        <f t="shared" si="12"/>
        <v>107</v>
      </c>
      <c r="E41" s="43">
        <f t="shared" ref="E41:E46" si="15">D41/C41</f>
        <v>0.89166666666666672</v>
      </c>
      <c r="F41" s="146">
        <v>3.0499999999999999E-2</v>
      </c>
      <c r="G41" s="42">
        <v>59</v>
      </c>
      <c r="H41" s="49">
        <v>53</v>
      </c>
      <c r="I41" s="43">
        <f t="shared" si="13"/>
        <v>0.89830508474576276</v>
      </c>
      <c r="J41" s="146">
        <v>4.3490000000000001E-2</v>
      </c>
      <c r="K41" s="42">
        <v>61</v>
      </c>
      <c r="L41" s="49">
        <v>54</v>
      </c>
      <c r="M41" s="43">
        <f t="shared" si="14"/>
        <v>0.88524590163934425</v>
      </c>
      <c r="N41" s="146">
        <v>4.2959999999999998E-2</v>
      </c>
      <c r="O41" s="147">
        <v>0.01</v>
      </c>
      <c r="P41" s="147">
        <v>-0.1</v>
      </c>
      <c r="Q41" s="153">
        <v>0.13</v>
      </c>
      <c r="R41" s="156" t="str">
        <f t="shared" ref="R41:R46" si="16">"("&amp;P41*100&amp;" – "&amp;Q41*100&amp;")"</f>
        <v>(-10 – 13)</v>
      </c>
      <c r="S41" s="56">
        <v>0.82</v>
      </c>
      <c r="T41" s="42" t="s">
        <v>33</v>
      </c>
      <c r="U41" s="148"/>
      <c r="X41" s="141"/>
      <c r="Y41" s="141"/>
      <c r="Z41" s="141"/>
    </row>
    <row r="42" spans="1:26" x14ac:dyDescent="0.2">
      <c r="A42" s="42"/>
      <c r="B42" s="47" t="s">
        <v>185</v>
      </c>
      <c r="C42" s="42">
        <f t="shared" si="12"/>
        <v>235</v>
      </c>
      <c r="D42" s="42">
        <f t="shared" si="12"/>
        <v>204</v>
      </c>
      <c r="E42" s="43">
        <f t="shared" si="15"/>
        <v>0.86808510638297876</v>
      </c>
      <c r="F42" s="146">
        <v>2.562E-2</v>
      </c>
      <c r="G42" s="42">
        <v>116</v>
      </c>
      <c r="H42" s="42">
        <v>105</v>
      </c>
      <c r="I42" s="43">
        <f t="shared" si="13"/>
        <v>0.90517241379310343</v>
      </c>
      <c r="J42" s="146">
        <v>3.44E-2</v>
      </c>
      <c r="K42" s="42">
        <v>119</v>
      </c>
      <c r="L42" s="42">
        <v>99</v>
      </c>
      <c r="M42" s="43">
        <f t="shared" si="14"/>
        <v>0.83193277310924374</v>
      </c>
      <c r="N42" s="146">
        <v>3.7830000000000003E-2</v>
      </c>
      <c r="O42" s="147">
        <v>7.0000000000000007E-2</v>
      </c>
      <c r="P42" s="147">
        <v>-0.01</v>
      </c>
      <c r="Q42" s="153">
        <v>0.16</v>
      </c>
      <c r="R42" s="156" t="str">
        <f t="shared" si="16"/>
        <v>(-1 – 16)</v>
      </c>
      <c r="S42" s="56">
        <v>9.8000000000000004E-2</v>
      </c>
      <c r="T42" s="42" t="s">
        <v>33</v>
      </c>
      <c r="U42" s="148"/>
      <c r="X42" s="141"/>
      <c r="Y42" s="141"/>
      <c r="Z42" s="141"/>
    </row>
    <row r="43" spans="1:26" x14ac:dyDescent="0.2">
      <c r="A43" s="42"/>
      <c r="B43" s="47" t="s">
        <v>186</v>
      </c>
      <c r="C43" s="42">
        <f t="shared" si="12"/>
        <v>235</v>
      </c>
      <c r="D43" s="42">
        <f t="shared" si="12"/>
        <v>205</v>
      </c>
      <c r="E43" s="43">
        <f t="shared" si="15"/>
        <v>0.87234042553191493</v>
      </c>
      <c r="F43" s="146">
        <v>2.546E-2</v>
      </c>
      <c r="G43" s="42">
        <v>118</v>
      </c>
      <c r="H43" s="42">
        <v>106</v>
      </c>
      <c r="I43" s="43">
        <f t="shared" si="13"/>
        <v>0.89830508474576276</v>
      </c>
      <c r="J43" s="146">
        <v>3.3829999999999999E-2</v>
      </c>
      <c r="K43" s="42">
        <v>117</v>
      </c>
      <c r="L43" s="42">
        <v>99</v>
      </c>
      <c r="M43" s="43">
        <f t="shared" si="14"/>
        <v>0.84615384615384615</v>
      </c>
      <c r="N43" s="146">
        <v>3.7830000000000003E-2</v>
      </c>
      <c r="O43" s="147">
        <v>0.05</v>
      </c>
      <c r="P43" s="147">
        <v>-0.03</v>
      </c>
      <c r="Q43" s="153">
        <v>0.14000000000000001</v>
      </c>
      <c r="R43" s="156" t="str">
        <f t="shared" si="16"/>
        <v>(-3 – 14)</v>
      </c>
      <c r="S43" s="56">
        <v>0.23300000000000001</v>
      </c>
      <c r="T43" s="42" t="s">
        <v>33</v>
      </c>
      <c r="U43" s="148"/>
      <c r="X43" s="141"/>
      <c r="Y43" s="141"/>
      <c r="Z43" s="141"/>
    </row>
    <row r="44" spans="1:26" x14ac:dyDescent="0.2">
      <c r="A44" s="42"/>
      <c r="B44" s="47" t="s">
        <v>187</v>
      </c>
      <c r="C44" s="42">
        <f t="shared" si="12"/>
        <v>229</v>
      </c>
      <c r="D44" s="42">
        <f t="shared" si="12"/>
        <v>202</v>
      </c>
      <c r="E44" s="43">
        <f t="shared" si="15"/>
        <v>0.88209606986899558</v>
      </c>
      <c r="F44" s="146">
        <v>2.5940000000000001E-2</v>
      </c>
      <c r="G44" s="42">
        <v>114</v>
      </c>
      <c r="H44" s="42">
        <v>104</v>
      </c>
      <c r="I44" s="43">
        <f t="shared" si="13"/>
        <v>0.91228070175438591</v>
      </c>
      <c r="J44" s="146">
        <v>3.4939999999999999E-2</v>
      </c>
      <c r="K44" s="42">
        <v>115</v>
      </c>
      <c r="L44" s="42">
        <v>98</v>
      </c>
      <c r="M44" s="43">
        <f t="shared" si="14"/>
        <v>0.85217391304347823</v>
      </c>
      <c r="N44" s="146">
        <v>3.8210000000000001E-2</v>
      </c>
      <c r="O44" s="147">
        <v>0.06</v>
      </c>
      <c r="P44" s="147">
        <v>-0.02</v>
      </c>
      <c r="Q44" s="153">
        <v>0.14000000000000001</v>
      </c>
      <c r="R44" s="156" t="str">
        <f t="shared" si="16"/>
        <v>(-2 – 14)</v>
      </c>
      <c r="S44" s="56">
        <v>0.16</v>
      </c>
      <c r="T44" s="42" t="s">
        <v>33</v>
      </c>
      <c r="U44" s="148"/>
      <c r="X44" s="141"/>
      <c r="Y44" s="141"/>
      <c r="Z44" s="141"/>
    </row>
    <row r="45" spans="1:26" x14ac:dyDescent="0.2">
      <c r="A45" s="42"/>
      <c r="B45" s="47" t="s">
        <v>188</v>
      </c>
      <c r="C45" s="42">
        <f t="shared" si="12"/>
        <v>182</v>
      </c>
      <c r="D45" s="42">
        <f t="shared" si="12"/>
        <v>159</v>
      </c>
      <c r="E45" s="43">
        <f t="shared" si="15"/>
        <v>0.87362637362637363</v>
      </c>
      <c r="F45" s="146">
        <v>3.0259999999999999E-2</v>
      </c>
      <c r="G45" s="42">
        <v>88</v>
      </c>
      <c r="H45" s="42">
        <v>81</v>
      </c>
      <c r="I45" s="43">
        <f t="shared" si="13"/>
        <v>0.92045454545454541</v>
      </c>
      <c r="J45" s="146">
        <v>4.2720000000000001E-2</v>
      </c>
      <c r="K45" s="42">
        <v>94</v>
      </c>
      <c r="L45" s="42">
        <v>78</v>
      </c>
      <c r="M45" s="43">
        <f t="shared" si="14"/>
        <v>0.82978723404255317</v>
      </c>
      <c r="N45" s="146">
        <v>4.2959999999999998E-2</v>
      </c>
      <c r="O45" s="147">
        <v>0.09</v>
      </c>
      <c r="P45" s="147">
        <v>-0.01</v>
      </c>
      <c r="Q45" s="153">
        <v>0.19</v>
      </c>
      <c r="R45" s="156" t="str">
        <f t="shared" si="16"/>
        <v>(-1 – 19)</v>
      </c>
      <c r="S45" s="56">
        <v>6.6000000000000003E-2</v>
      </c>
      <c r="T45" s="42" t="s">
        <v>33</v>
      </c>
      <c r="U45" s="148"/>
      <c r="X45" s="141"/>
      <c r="Y45" s="141"/>
      <c r="Z45" s="141"/>
    </row>
    <row r="46" spans="1:26" x14ac:dyDescent="0.2">
      <c r="A46" s="42"/>
      <c r="B46" s="47" t="s">
        <v>189</v>
      </c>
      <c r="C46" s="42">
        <f t="shared" si="12"/>
        <v>74</v>
      </c>
      <c r="D46" s="42">
        <f t="shared" si="12"/>
        <v>58</v>
      </c>
      <c r="E46" s="43">
        <f t="shared" si="15"/>
        <v>0.78378378378378377</v>
      </c>
      <c r="F46" s="146">
        <v>2.5780000000000001E-2</v>
      </c>
      <c r="G46" s="42">
        <v>38</v>
      </c>
      <c r="H46" s="42">
        <v>33</v>
      </c>
      <c r="I46" s="43">
        <f t="shared" si="13"/>
        <v>0.86842105263157898</v>
      </c>
      <c r="J46" s="146">
        <v>3.857E-2</v>
      </c>
      <c r="K46" s="42">
        <v>36</v>
      </c>
      <c r="L46" s="42">
        <v>25</v>
      </c>
      <c r="M46" s="43">
        <f t="shared" si="14"/>
        <v>0.69444444444444442</v>
      </c>
      <c r="N46" s="146">
        <v>3.4229999999999997E-2</v>
      </c>
      <c r="O46" s="147">
        <v>0.17</v>
      </c>
      <c r="P46" s="147">
        <v>-0.02</v>
      </c>
      <c r="Q46" s="153">
        <v>0.36</v>
      </c>
      <c r="R46" s="156" t="str">
        <f t="shared" si="16"/>
        <v>(-2 – 36)</v>
      </c>
      <c r="S46" s="56">
        <v>7.0999999999999994E-2</v>
      </c>
      <c r="T46" s="42" t="s">
        <v>33</v>
      </c>
      <c r="U46" s="148"/>
      <c r="X46" s="141"/>
      <c r="Y46" s="141"/>
      <c r="Z46" s="141"/>
    </row>
    <row r="47" spans="1:26" x14ac:dyDescent="0.2">
      <c r="A47" s="42"/>
      <c r="B47" s="42"/>
      <c r="C47" s="42"/>
      <c r="D47" s="42"/>
      <c r="E47" s="45"/>
      <c r="F47" s="42"/>
      <c r="G47" s="42"/>
      <c r="H47" s="42"/>
      <c r="I47" s="45"/>
      <c r="J47" s="149"/>
      <c r="K47" s="42"/>
      <c r="L47" s="42"/>
      <c r="M47" s="45"/>
      <c r="N47" s="149"/>
      <c r="O47" s="123"/>
      <c r="P47" s="123"/>
      <c r="Q47" s="107"/>
      <c r="R47" s="157"/>
      <c r="S47" s="123"/>
      <c r="T47" s="49"/>
      <c r="U47" s="148"/>
      <c r="W47" s="130"/>
      <c r="X47" s="130"/>
      <c r="Y47" s="130"/>
      <c r="Z47" s="130"/>
    </row>
    <row r="48" spans="1:26" x14ac:dyDescent="0.2">
      <c r="A48" s="173" t="s">
        <v>198</v>
      </c>
      <c r="B48" s="173"/>
      <c r="C48" s="42"/>
      <c r="D48" s="42"/>
      <c r="E48" s="45"/>
      <c r="F48" s="42"/>
      <c r="G48" s="42"/>
      <c r="H48" s="42"/>
      <c r="I48" s="45"/>
      <c r="J48" s="149"/>
      <c r="K48" s="42"/>
      <c r="L48" s="42"/>
      <c r="M48" s="45"/>
      <c r="N48" s="149"/>
      <c r="O48" s="42"/>
      <c r="P48" s="42"/>
      <c r="Q48" s="45"/>
      <c r="R48" s="156"/>
      <c r="S48" s="42"/>
      <c r="T48" s="42"/>
      <c r="U48" s="148"/>
    </row>
    <row r="49" spans="1:29" x14ac:dyDescent="0.2">
      <c r="A49" s="172" t="s">
        <v>55</v>
      </c>
      <c r="B49" s="172"/>
      <c r="C49" s="42"/>
      <c r="D49" s="42"/>
      <c r="E49" s="45"/>
      <c r="F49" s="42"/>
      <c r="G49" s="42"/>
      <c r="H49" s="42"/>
      <c r="I49" s="45"/>
      <c r="J49" s="149"/>
      <c r="K49" s="42"/>
      <c r="L49" s="42"/>
      <c r="M49" s="45"/>
      <c r="N49" s="149"/>
      <c r="O49" s="123"/>
      <c r="P49" s="123"/>
      <c r="Q49" s="107"/>
      <c r="R49" s="157"/>
      <c r="S49" s="123"/>
      <c r="T49" s="49"/>
      <c r="U49" s="148"/>
      <c r="W49" s="130"/>
      <c r="X49" s="130"/>
      <c r="Y49" s="130"/>
      <c r="Z49" s="130"/>
    </row>
    <row r="50" spans="1:29" x14ac:dyDescent="0.2">
      <c r="A50" s="47" t="s">
        <v>203</v>
      </c>
      <c r="B50" s="47"/>
      <c r="C50" s="42">
        <f>G50+K50</f>
        <v>162</v>
      </c>
      <c r="D50" s="54">
        <f>C50/$D$5</f>
        <v>0.62068965517241381</v>
      </c>
      <c r="E50" s="45"/>
      <c r="F50" s="42"/>
      <c r="G50" s="49">
        <f>SUM(H51:H54)</f>
        <v>83</v>
      </c>
      <c r="H50" s="54">
        <f>G50/$H$5</f>
        <v>0.64341085271317833</v>
      </c>
      <c r="I50" s="61"/>
      <c r="J50" s="146"/>
      <c r="K50" s="49">
        <f>SUM(L51:L54)</f>
        <v>79</v>
      </c>
      <c r="L50" s="54">
        <f>K50/L$5</f>
        <v>0.59848484848484851</v>
      </c>
      <c r="M50" s="45"/>
      <c r="N50" s="149"/>
      <c r="O50" s="42"/>
      <c r="P50" s="42"/>
      <c r="Q50" s="45"/>
      <c r="R50" s="156"/>
      <c r="S50" s="42">
        <v>0.36499999999999999</v>
      </c>
      <c r="T50" s="42" t="s">
        <v>33</v>
      </c>
      <c r="U50" s="148"/>
    </row>
    <row r="51" spans="1:29" x14ac:dyDescent="0.2">
      <c r="A51" s="42"/>
      <c r="B51" s="47" t="s">
        <v>199</v>
      </c>
      <c r="C51" s="42"/>
      <c r="D51" s="42">
        <f>H51+L51</f>
        <v>126</v>
      </c>
      <c r="E51" s="43">
        <f>D51/C$50</f>
        <v>0.77777777777777779</v>
      </c>
      <c r="F51" s="146">
        <v>3.2759999999999997E-2</v>
      </c>
      <c r="G51" s="42"/>
      <c r="H51" s="49">
        <v>67</v>
      </c>
      <c r="I51" s="43">
        <f>H51/G$50</f>
        <v>0.80722891566265065</v>
      </c>
      <c r="J51" s="146">
        <v>4.3560000000000001E-2</v>
      </c>
      <c r="K51" s="42"/>
      <c r="L51" s="49">
        <v>59</v>
      </c>
      <c r="M51" s="43">
        <f>L51/K$50</f>
        <v>0.74683544303797467</v>
      </c>
      <c r="N51" s="146">
        <v>4.9230000000000003E-2</v>
      </c>
      <c r="O51" s="123">
        <f>I51-M51</f>
        <v>6.0393472624675981E-2</v>
      </c>
      <c r="P51" s="147">
        <v>-7.0000000000000007E-2</v>
      </c>
      <c r="Q51" s="153">
        <v>0.19</v>
      </c>
      <c r="R51" s="156" t="str">
        <f t="shared" ref="R51:R54" si="17">"("&amp;P51*100&amp;" – "&amp;Q51*100&amp;")"</f>
        <v>(-7 – 19)</v>
      </c>
      <c r="S51" s="49">
        <v>0.35799999999999998</v>
      </c>
      <c r="T51" s="42" t="s">
        <v>33</v>
      </c>
      <c r="U51" s="123"/>
      <c r="V51" s="129"/>
      <c r="W51" s="142"/>
      <c r="X51" s="142"/>
      <c r="Y51" s="129"/>
      <c r="Z51" s="129"/>
      <c r="AA51" s="129"/>
      <c r="AB51" s="129"/>
      <c r="AC51" s="129"/>
    </row>
    <row r="52" spans="1:29" x14ac:dyDescent="0.2">
      <c r="A52" s="42"/>
      <c r="B52" s="47" t="s">
        <v>200</v>
      </c>
      <c r="C52" s="42"/>
      <c r="D52" s="42">
        <f t="shared" ref="D52:D54" si="18">H52+L52</f>
        <v>21</v>
      </c>
      <c r="E52" s="43">
        <f>D52/C$50</f>
        <v>0.12962962962962962</v>
      </c>
      <c r="F52" s="146">
        <v>2.647E-2</v>
      </c>
      <c r="G52" s="42"/>
      <c r="H52" s="49">
        <v>10</v>
      </c>
      <c r="I52" s="43">
        <f>H52/G$50</f>
        <v>0.12048192771084337</v>
      </c>
      <c r="J52" s="146">
        <v>3.5950000000000003E-2</v>
      </c>
      <c r="K52" s="42"/>
      <c r="L52" s="49">
        <v>11</v>
      </c>
      <c r="M52" s="43">
        <f>L52/K$50</f>
        <v>0.13924050632911392</v>
      </c>
      <c r="N52" s="146">
        <v>3.9199999999999999E-2</v>
      </c>
      <c r="O52" s="123">
        <f t="shared" ref="O52:O54" si="19">I52-M52</f>
        <v>-1.8758578618270544E-2</v>
      </c>
      <c r="P52" s="147">
        <v>-0.12</v>
      </c>
      <c r="Q52" s="153">
        <v>0.09</v>
      </c>
      <c r="R52" s="156" t="str">
        <f t="shared" si="17"/>
        <v>(-12 – 9)</v>
      </c>
      <c r="S52" s="49">
        <v>0.72399999999999998</v>
      </c>
      <c r="T52" s="42" t="s">
        <v>33</v>
      </c>
      <c r="U52" s="123"/>
      <c r="V52" s="129"/>
      <c r="W52" s="142"/>
      <c r="X52" s="142"/>
    </row>
    <row r="53" spans="1:29" x14ac:dyDescent="0.2">
      <c r="A53" s="42"/>
      <c r="B53" s="47" t="s">
        <v>201</v>
      </c>
      <c r="C53" s="42"/>
      <c r="D53" s="42">
        <f t="shared" si="18"/>
        <v>13</v>
      </c>
      <c r="E53" s="43">
        <f t="shared" ref="E53:E54" si="20">D53/C$50</f>
        <v>8.0246913580246909E-2</v>
      </c>
      <c r="F53" s="146">
        <v>2.1409999999999998E-2</v>
      </c>
      <c r="G53" s="42"/>
      <c r="H53" s="49">
        <v>6</v>
      </c>
      <c r="I53" s="43">
        <f t="shared" ref="I53:I54" si="21">H53/G$50</f>
        <v>7.2289156626506021E-2</v>
      </c>
      <c r="J53" s="146">
        <v>2.86E-2</v>
      </c>
      <c r="K53" s="42"/>
      <c r="L53" s="49">
        <v>7</v>
      </c>
      <c r="M53" s="43">
        <f>L53/K$50</f>
        <v>8.8607594936708861E-2</v>
      </c>
      <c r="N53" s="146">
        <v>3.218E-2</v>
      </c>
      <c r="O53" s="123">
        <f t="shared" si="19"/>
        <v>-1.631843831020284E-2</v>
      </c>
      <c r="P53" s="147">
        <v>-0.1</v>
      </c>
      <c r="Q53" s="153">
        <v>7.0000000000000007E-2</v>
      </c>
      <c r="R53" s="156" t="str">
        <f t="shared" si="17"/>
        <v>(-10 – 7)</v>
      </c>
      <c r="S53" s="49">
        <v>0.70399999999999996</v>
      </c>
      <c r="T53" s="42" t="s">
        <v>33</v>
      </c>
      <c r="U53" s="123"/>
      <c r="V53" s="129"/>
      <c r="W53" s="142"/>
      <c r="X53" s="142"/>
    </row>
    <row r="54" spans="1:29" x14ac:dyDescent="0.2">
      <c r="A54" s="42"/>
      <c r="B54" s="47" t="s">
        <v>202</v>
      </c>
      <c r="C54" s="42"/>
      <c r="D54" s="42">
        <f t="shared" si="18"/>
        <v>2</v>
      </c>
      <c r="E54" s="43">
        <f t="shared" si="20"/>
        <v>1.2345679012345678E-2</v>
      </c>
      <c r="F54" s="146">
        <v>8.6999999999999994E-3</v>
      </c>
      <c r="G54" s="42"/>
      <c r="H54" s="49">
        <v>0</v>
      </c>
      <c r="I54" s="43">
        <f t="shared" si="21"/>
        <v>0</v>
      </c>
      <c r="J54" s="146">
        <v>0</v>
      </c>
      <c r="K54" s="42"/>
      <c r="L54" s="49">
        <v>2</v>
      </c>
      <c r="M54" s="43">
        <f t="shared" ref="M53:M54" si="22">L54/K$50</f>
        <v>2.5316455696202531E-2</v>
      </c>
      <c r="N54" s="146">
        <v>1.779E-2</v>
      </c>
      <c r="O54" s="123">
        <f t="shared" si="19"/>
        <v>-2.5316455696202531E-2</v>
      </c>
      <c r="P54" s="147">
        <v>-0.06</v>
      </c>
      <c r="Q54" s="153">
        <v>0.01</v>
      </c>
      <c r="R54" s="156" t="str">
        <f t="shared" si="17"/>
        <v>(-6 – 1)</v>
      </c>
      <c r="S54" s="49">
        <v>0.159</v>
      </c>
      <c r="T54" s="42" t="s">
        <v>33</v>
      </c>
      <c r="U54" s="123"/>
      <c r="V54" s="129"/>
      <c r="W54" s="142"/>
      <c r="X54" s="142"/>
    </row>
    <row r="55" spans="1:29" x14ac:dyDescent="0.2">
      <c r="A55" s="42"/>
      <c r="B55" s="42"/>
      <c r="C55" s="42"/>
      <c r="D55" s="42"/>
      <c r="E55" s="45"/>
      <c r="F55" s="149"/>
      <c r="G55" s="42"/>
      <c r="H55" s="42"/>
      <c r="I55" s="45"/>
      <c r="J55" s="149"/>
      <c r="K55" s="42"/>
      <c r="L55" s="42"/>
      <c r="M55" s="45"/>
      <c r="N55" s="149"/>
      <c r="O55" s="42"/>
      <c r="P55" s="42"/>
      <c r="Q55" s="45"/>
      <c r="R55" s="156"/>
      <c r="S55" s="42"/>
      <c r="T55" s="49"/>
      <c r="U55" s="54"/>
      <c r="V55" s="129"/>
      <c r="W55" s="142"/>
      <c r="X55" s="142"/>
    </row>
    <row r="56" spans="1:29" x14ac:dyDescent="0.2">
      <c r="A56" s="47" t="s">
        <v>204</v>
      </c>
      <c r="B56" s="47"/>
      <c r="C56" s="42">
        <f>G56+K56</f>
        <v>149</v>
      </c>
      <c r="D56" s="54">
        <f>C56/$D$5</f>
        <v>0.57088122605363989</v>
      </c>
      <c r="E56" s="45"/>
      <c r="F56" s="149"/>
      <c r="G56" s="49">
        <f>SUM(H57:H60)</f>
        <v>75</v>
      </c>
      <c r="H56" s="54">
        <f>G56/$H$5</f>
        <v>0.58139534883720934</v>
      </c>
      <c r="I56" s="61"/>
      <c r="J56" s="149"/>
      <c r="K56" s="49">
        <f>SUM(L57:L60)</f>
        <v>74</v>
      </c>
      <c r="L56" s="54">
        <f>K56/L$5</f>
        <v>0.56060606060606055</v>
      </c>
      <c r="M56" s="45"/>
      <c r="N56" s="149"/>
      <c r="O56" s="42"/>
      <c r="P56" s="42"/>
      <c r="Q56" s="45"/>
      <c r="R56" s="156"/>
      <c r="S56" s="42">
        <v>0.55900000000000005</v>
      </c>
      <c r="T56" s="42" t="s">
        <v>33</v>
      </c>
      <c r="U56" s="54"/>
      <c r="V56" s="129"/>
      <c r="W56" s="142"/>
      <c r="X56" s="142"/>
    </row>
    <row r="57" spans="1:29" x14ac:dyDescent="0.2">
      <c r="A57" s="42"/>
      <c r="B57" s="47" t="s">
        <v>199</v>
      </c>
      <c r="C57" s="42"/>
      <c r="D57" s="42">
        <f>H57+L57</f>
        <v>142</v>
      </c>
      <c r="E57" s="43">
        <f>D57/C$56</f>
        <v>0.95302013422818788</v>
      </c>
      <c r="F57" s="146">
        <v>1.7389999999999999E-2</v>
      </c>
      <c r="G57" s="42"/>
      <c r="H57" s="49">
        <v>71</v>
      </c>
      <c r="I57" s="43">
        <f>H57/G$56</f>
        <v>0.94666666666666666</v>
      </c>
      <c r="J57" s="146">
        <v>2.6120000000000001E-2</v>
      </c>
      <c r="K57" s="42"/>
      <c r="L57" s="49">
        <v>71</v>
      </c>
      <c r="M57" s="43">
        <f>L57/K$56</f>
        <v>0.95945945945945943</v>
      </c>
      <c r="N57" s="146">
        <v>2.308E-2</v>
      </c>
      <c r="O57" s="123">
        <f t="shared" ref="O57:O60" si="23">I57-M57</f>
        <v>-1.2792792792792773E-2</v>
      </c>
      <c r="P57" s="147">
        <v>-0.08</v>
      </c>
      <c r="Q57" s="153">
        <v>0.06</v>
      </c>
      <c r="R57" s="156" t="str">
        <f t="shared" ref="R57:R59" si="24">"("&amp;P57*100&amp;" – "&amp;Q57*100&amp;")"</f>
        <v>(-8 – 6)</v>
      </c>
      <c r="S57" s="49">
        <v>0.71399999999999997</v>
      </c>
      <c r="T57" s="42" t="s">
        <v>33</v>
      </c>
      <c r="U57" s="123"/>
      <c r="V57" s="129"/>
      <c r="W57" s="142"/>
      <c r="X57" s="142"/>
    </row>
    <row r="58" spans="1:29" x14ac:dyDescent="0.2">
      <c r="A58" s="42"/>
      <c r="B58" s="47" t="s">
        <v>200</v>
      </c>
      <c r="C58" s="42"/>
      <c r="D58" s="42">
        <f t="shared" ref="D58:D60" si="25">H58+L58</f>
        <v>6</v>
      </c>
      <c r="E58" s="43">
        <f t="shared" ref="E58:E60" si="26">D58/C$56</f>
        <v>4.0268456375838924E-2</v>
      </c>
      <c r="F58" s="146">
        <v>1.6160000000000001E-2</v>
      </c>
      <c r="G58" s="42"/>
      <c r="H58" s="49">
        <v>3</v>
      </c>
      <c r="I58" s="43">
        <f>H58/G$56</f>
        <v>0.04</v>
      </c>
      <c r="J58" s="146">
        <v>2.2780000000000002E-2</v>
      </c>
      <c r="K58" s="42"/>
      <c r="L58" s="49">
        <v>3</v>
      </c>
      <c r="M58" s="43">
        <f>L58/K$56</f>
        <v>4.0540540540540543E-2</v>
      </c>
      <c r="N58" s="146">
        <v>2.308E-2</v>
      </c>
      <c r="O58" s="123">
        <f t="shared" si="23"/>
        <v>-5.4054054054054196E-4</v>
      </c>
      <c r="P58" s="147">
        <v>-0.06</v>
      </c>
      <c r="Q58" s="153">
        <v>0.06</v>
      </c>
      <c r="R58" s="156" t="str">
        <f t="shared" si="24"/>
        <v>(-6 – 6)</v>
      </c>
      <c r="S58" s="49">
        <v>0.98699999999999999</v>
      </c>
      <c r="T58" s="42" t="s">
        <v>33</v>
      </c>
      <c r="U58" s="123"/>
      <c r="V58" s="129"/>
      <c r="W58" s="142"/>
      <c r="X58" s="142"/>
    </row>
    <row r="59" spans="1:29" x14ac:dyDescent="0.2">
      <c r="A59" s="42"/>
      <c r="B59" s="47" t="s">
        <v>201</v>
      </c>
      <c r="C59" s="42"/>
      <c r="D59" s="42">
        <f t="shared" si="25"/>
        <v>1</v>
      </c>
      <c r="E59" s="43">
        <f t="shared" si="26"/>
        <v>6.7114093959731542E-3</v>
      </c>
      <c r="F59" s="146">
        <v>6.7099999999999998E-3</v>
      </c>
      <c r="G59" s="42"/>
      <c r="H59" s="49">
        <v>1</v>
      </c>
      <c r="I59" s="43">
        <f>H59/G$56</f>
        <v>1.3333333333333334E-2</v>
      </c>
      <c r="J59" s="146">
        <v>1.333E-2</v>
      </c>
      <c r="K59" s="42"/>
      <c r="L59" s="49">
        <v>0</v>
      </c>
      <c r="M59" s="43">
        <f t="shared" ref="M57:M60" si="27">L59/K$63</f>
        <v>0</v>
      </c>
      <c r="N59" s="146">
        <v>0</v>
      </c>
      <c r="O59" s="123">
        <f t="shared" si="23"/>
        <v>1.3333333333333334E-2</v>
      </c>
      <c r="P59" s="147">
        <v>-0.01</v>
      </c>
      <c r="Q59" s="153">
        <v>0.04</v>
      </c>
      <c r="R59" s="156" t="str">
        <f t="shared" si="24"/>
        <v>(-1 – 4)</v>
      </c>
      <c r="S59" s="49">
        <v>0.32100000000000001</v>
      </c>
      <c r="T59" s="42" t="s">
        <v>33</v>
      </c>
      <c r="U59" s="123"/>
      <c r="V59" s="129"/>
      <c r="W59" s="142"/>
      <c r="X59" s="142"/>
    </row>
    <row r="60" spans="1:29" x14ac:dyDescent="0.2">
      <c r="A60" s="42"/>
      <c r="B60" s="47" t="s">
        <v>202</v>
      </c>
      <c r="C60" s="42"/>
      <c r="D60" s="42">
        <f t="shared" si="25"/>
        <v>0</v>
      </c>
      <c r="E60" s="43">
        <f t="shared" si="26"/>
        <v>0</v>
      </c>
      <c r="F60" s="146">
        <v>0</v>
      </c>
      <c r="G60" s="42"/>
      <c r="H60" s="49">
        <v>0</v>
      </c>
      <c r="I60" s="43">
        <f>H60/G$56</f>
        <v>0</v>
      </c>
      <c r="J60" s="146">
        <v>0</v>
      </c>
      <c r="K60" s="42"/>
      <c r="L60" s="49">
        <v>0</v>
      </c>
      <c r="M60" s="43">
        <f t="shared" si="27"/>
        <v>0</v>
      </c>
      <c r="N60" s="146">
        <v>0</v>
      </c>
      <c r="O60" s="123">
        <f t="shared" si="23"/>
        <v>0</v>
      </c>
      <c r="P60" s="42"/>
      <c r="Q60" s="45"/>
      <c r="R60" s="157"/>
      <c r="S60" s="42" t="s">
        <v>112</v>
      </c>
      <c r="T60" s="49"/>
      <c r="U60" s="54"/>
      <c r="V60" s="129"/>
      <c r="W60" s="142"/>
      <c r="X60" s="142"/>
    </row>
    <row r="61" spans="1:29" x14ac:dyDescent="0.2">
      <c r="A61" s="42"/>
      <c r="B61" s="42"/>
      <c r="C61" s="42"/>
      <c r="D61" s="42"/>
      <c r="E61" s="45"/>
      <c r="F61" s="149"/>
      <c r="G61" s="42"/>
      <c r="H61" s="42"/>
      <c r="I61" s="45"/>
      <c r="J61" s="149"/>
      <c r="K61" s="42"/>
      <c r="L61" s="42"/>
      <c r="M61" s="45"/>
      <c r="N61" s="149"/>
      <c r="O61" s="42"/>
      <c r="P61" s="42"/>
      <c r="Q61" s="45"/>
      <c r="R61" s="156"/>
      <c r="S61" s="42"/>
      <c r="T61" s="49"/>
      <c r="U61" s="54"/>
      <c r="V61" s="129"/>
      <c r="W61" s="142"/>
      <c r="X61" s="142"/>
    </row>
    <row r="62" spans="1:29" x14ac:dyDescent="0.2">
      <c r="A62" s="172" t="s">
        <v>53</v>
      </c>
      <c r="B62" s="172"/>
      <c r="C62" s="42"/>
      <c r="D62" s="42"/>
      <c r="E62" s="45"/>
      <c r="F62" s="149"/>
      <c r="G62" s="42"/>
      <c r="H62" s="42"/>
      <c r="I62" s="45"/>
      <c r="J62" s="149"/>
      <c r="K62" s="42"/>
      <c r="L62" s="42"/>
      <c r="M62" s="45"/>
      <c r="N62" s="149"/>
      <c r="O62" s="42"/>
      <c r="P62" s="42"/>
      <c r="Q62" s="45"/>
      <c r="R62" s="156"/>
      <c r="S62" s="42"/>
      <c r="T62" s="49"/>
      <c r="U62" s="54"/>
      <c r="V62" s="129"/>
      <c r="W62" s="142"/>
      <c r="X62" s="142"/>
    </row>
    <row r="63" spans="1:29" x14ac:dyDescent="0.2">
      <c r="A63" s="47" t="s">
        <v>203</v>
      </c>
      <c r="B63" s="47"/>
      <c r="C63" s="42">
        <f>G63+K63</f>
        <v>170</v>
      </c>
      <c r="D63" s="54">
        <f>C63/$D$5</f>
        <v>0.65134099616858232</v>
      </c>
      <c r="E63" s="45"/>
      <c r="F63" s="149"/>
      <c r="G63" s="49">
        <f>SUM(H64:H67)</f>
        <v>87</v>
      </c>
      <c r="H63" s="54">
        <f>G63/$H$5</f>
        <v>0.67441860465116277</v>
      </c>
      <c r="I63" s="61"/>
      <c r="J63" s="149"/>
      <c r="K63" s="49">
        <f>SUM(L64:L67)</f>
        <v>83</v>
      </c>
      <c r="L63" s="54">
        <f>K63/L$5</f>
        <v>0.62878787878787878</v>
      </c>
      <c r="M63" s="45"/>
      <c r="N63" s="149"/>
      <c r="O63" s="42"/>
      <c r="P63" s="42"/>
      <c r="Q63" s="45"/>
      <c r="R63" s="156"/>
      <c r="S63" s="49">
        <v>0.16900000000000001</v>
      </c>
      <c r="T63" s="42" t="s">
        <v>33</v>
      </c>
      <c r="U63" s="54"/>
      <c r="V63" s="129"/>
      <c r="W63" s="142"/>
      <c r="X63" s="142"/>
    </row>
    <row r="64" spans="1:29" x14ac:dyDescent="0.2">
      <c r="A64" s="42"/>
      <c r="B64" s="47" t="s">
        <v>199</v>
      </c>
      <c r="C64" s="42"/>
      <c r="D64" s="42">
        <f>H64+L64</f>
        <v>103</v>
      </c>
      <c r="E64" s="43">
        <f>D64/C$63</f>
        <v>0.60588235294117643</v>
      </c>
      <c r="F64" s="146">
        <v>3.7589999999999998E-2</v>
      </c>
      <c r="G64" s="42"/>
      <c r="H64" s="49">
        <v>59</v>
      </c>
      <c r="I64" s="43">
        <f>H64/G$63</f>
        <v>0.67816091954022983</v>
      </c>
      <c r="J64" s="146">
        <v>5.0380000000000001E-2</v>
      </c>
      <c r="K64" s="42"/>
      <c r="L64" s="49">
        <v>44</v>
      </c>
      <c r="M64" s="43">
        <f>L64/K$63</f>
        <v>0.53012048192771088</v>
      </c>
      <c r="N64" s="146">
        <v>5.5120000000000002E-2</v>
      </c>
      <c r="O64" s="123">
        <f t="shared" ref="O64:O67" si="28">I64-M64</f>
        <v>0.14804043761251895</v>
      </c>
      <c r="P64" s="147">
        <v>0</v>
      </c>
      <c r="Q64" s="153">
        <v>0.3</v>
      </c>
      <c r="R64" s="156" t="str">
        <f t="shared" ref="R64:R67" si="29">"("&amp;P64*100&amp;" – "&amp;Q64*100&amp;")"</f>
        <v>(0 – 30)</v>
      </c>
      <c r="S64" s="64">
        <v>4.9000000000000002E-2</v>
      </c>
      <c r="T64" s="42" t="s">
        <v>33</v>
      </c>
      <c r="U64" s="123"/>
      <c r="V64" s="129"/>
      <c r="W64" s="142"/>
      <c r="X64" s="142"/>
    </row>
    <row r="65" spans="1:29" x14ac:dyDescent="0.2">
      <c r="A65" s="42"/>
      <c r="B65" s="47" t="s">
        <v>200</v>
      </c>
      <c r="C65" s="42"/>
      <c r="D65" s="42">
        <f t="shared" ref="D65:D67" si="30">H65+L65</f>
        <v>45</v>
      </c>
      <c r="E65" s="43">
        <f t="shared" ref="E65:E67" si="31">D65/C$63</f>
        <v>0.26470588235294118</v>
      </c>
      <c r="F65" s="146">
        <v>3.3939999999999998E-2</v>
      </c>
      <c r="G65" s="42"/>
      <c r="H65" s="49">
        <v>17</v>
      </c>
      <c r="I65" s="43">
        <f>H65/G$63</f>
        <v>0.19540229885057472</v>
      </c>
      <c r="J65" s="146">
        <v>4.2759999999999999E-2</v>
      </c>
      <c r="K65" s="42"/>
      <c r="L65" s="49">
        <v>28</v>
      </c>
      <c r="M65" s="43">
        <f>L65/K$63</f>
        <v>0.33734939759036142</v>
      </c>
      <c r="N65" s="146">
        <v>5.2209999999999999E-2</v>
      </c>
      <c r="O65" s="123">
        <f t="shared" si="28"/>
        <v>-0.1419470987397867</v>
      </c>
      <c r="P65" s="147">
        <v>-0.28000000000000003</v>
      </c>
      <c r="Q65" s="153">
        <v>-0.01</v>
      </c>
      <c r="R65" s="156" t="str">
        <f t="shared" si="29"/>
        <v>(-28 – -1)</v>
      </c>
      <c r="S65" s="64">
        <v>3.6999999999999998E-2</v>
      </c>
      <c r="T65" s="42" t="s">
        <v>33</v>
      </c>
      <c r="U65" s="123"/>
      <c r="V65" s="129"/>
      <c r="W65" s="142"/>
      <c r="X65" s="142"/>
    </row>
    <row r="66" spans="1:29" x14ac:dyDescent="0.2">
      <c r="A66" s="42"/>
      <c r="B66" s="47" t="s">
        <v>201</v>
      </c>
      <c r="C66" s="42"/>
      <c r="D66" s="42">
        <f t="shared" si="30"/>
        <v>16</v>
      </c>
      <c r="E66" s="43">
        <f t="shared" si="31"/>
        <v>9.4117647058823528E-2</v>
      </c>
      <c r="F66" s="146">
        <v>2.2460000000000001E-2</v>
      </c>
      <c r="G66" s="42"/>
      <c r="H66" s="49">
        <v>7</v>
      </c>
      <c r="I66" s="43">
        <f>H66/G$63</f>
        <v>8.0459770114942528E-2</v>
      </c>
      <c r="J66" s="146">
        <v>2.9329999999999998E-2</v>
      </c>
      <c r="K66" s="42"/>
      <c r="L66" s="49">
        <v>9</v>
      </c>
      <c r="M66" s="43">
        <f>L66/K$63</f>
        <v>0.10843373493975904</v>
      </c>
      <c r="N66" s="146">
        <v>3.4340000000000002E-2</v>
      </c>
      <c r="O66" s="123">
        <f t="shared" si="28"/>
        <v>-2.7973964824816511E-2</v>
      </c>
      <c r="P66" s="147">
        <v>-0.12</v>
      </c>
      <c r="Q66" s="153">
        <v>0.06</v>
      </c>
      <c r="R66" s="156" t="str">
        <f t="shared" si="29"/>
        <v>(-12 – 6)</v>
      </c>
      <c r="S66" s="49">
        <v>0.53500000000000003</v>
      </c>
      <c r="T66" s="42" t="s">
        <v>33</v>
      </c>
      <c r="U66" s="123"/>
      <c r="V66" s="129"/>
      <c r="W66" s="142"/>
      <c r="X66" s="142"/>
    </row>
    <row r="67" spans="1:29" x14ac:dyDescent="0.2">
      <c r="A67" s="42"/>
      <c r="B67" s="47" t="s">
        <v>202</v>
      </c>
      <c r="C67" s="42"/>
      <c r="D67" s="42">
        <f t="shared" si="30"/>
        <v>6</v>
      </c>
      <c r="E67" s="43">
        <f t="shared" si="31"/>
        <v>3.5294117647058823E-2</v>
      </c>
      <c r="F67" s="146">
        <v>1.4189999999999999E-2</v>
      </c>
      <c r="G67" s="42"/>
      <c r="H67" s="49">
        <v>4</v>
      </c>
      <c r="I67" s="43">
        <f t="shared" ref="I65:I67" si="32">H67/G$63</f>
        <v>4.5977011494252873E-2</v>
      </c>
      <c r="J67" s="146">
        <v>2.2579999999999999E-2</v>
      </c>
      <c r="K67" s="42"/>
      <c r="L67" s="49">
        <v>2</v>
      </c>
      <c r="M67" s="43">
        <f t="shared" ref="M65:M67" si="33">L67/K$63</f>
        <v>2.4096385542168676E-2</v>
      </c>
      <c r="N67" s="146">
        <v>1.6930000000000001E-2</v>
      </c>
      <c r="O67" s="123">
        <f t="shared" si="28"/>
        <v>2.1880625952084197E-2</v>
      </c>
      <c r="P67" s="147">
        <v>-0.03</v>
      </c>
      <c r="Q67" s="153">
        <v>0.08</v>
      </c>
      <c r="R67" s="156" t="str">
        <f t="shared" si="29"/>
        <v>(-3 – 8)</v>
      </c>
      <c r="S67" s="49">
        <v>0.443</v>
      </c>
      <c r="T67" s="42" t="s">
        <v>33</v>
      </c>
      <c r="U67" s="123"/>
      <c r="V67" s="129"/>
      <c r="W67" s="142"/>
      <c r="X67" s="142"/>
    </row>
    <row r="68" spans="1:29" x14ac:dyDescent="0.2">
      <c r="A68" s="42"/>
      <c r="B68" s="42"/>
      <c r="C68" s="42"/>
      <c r="D68" s="42"/>
      <c r="E68" s="45"/>
      <c r="F68" s="149"/>
      <c r="G68" s="42"/>
      <c r="H68" s="42"/>
      <c r="I68" s="45"/>
      <c r="J68" s="149"/>
      <c r="K68" s="42"/>
      <c r="L68" s="42"/>
      <c r="M68" s="45"/>
      <c r="N68" s="149"/>
      <c r="O68" s="42"/>
      <c r="P68" s="42"/>
      <c r="Q68" s="45"/>
      <c r="R68" s="156"/>
      <c r="S68" s="42"/>
      <c r="T68" s="49"/>
      <c r="U68" s="54"/>
      <c r="V68" s="129"/>
      <c r="W68" s="142"/>
      <c r="X68" s="142"/>
      <c r="Y68" s="129"/>
      <c r="Z68" s="129"/>
      <c r="AA68" s="129"/>
      <c r="AB68" s="129"/>
      <c r="AC68" s="129"/>
    </row>
    <row r="69" spans="1:29" x14ac:dyDescent="0.2">
      <c r="A69" s="47" t="s">
        <v>204</v>
      </c>
      <c r="B69" s="42"/>
      <c r="C69" s="42">
        <f>G69+K69</f>
        <v>159</v>
      </c>
      <c r="D69" s="54">
        <f>C69/$D$5</f>
        <v>0.60919540229885061</v>
      </c>
      <c r="E69" s="45"/>
      <c r="F69" s="149"/>
      <c r="G69" s="49">
        <f>SUM(H70:H73)</f>
        <v>81</v>
      </c>
      <c r="H69" s="54">
        <f>G69/H$5</f>
        <v>0.62790697674418605</v>
      </c>
      <c r="I69" s="61"/>
      <c r="J69" s="149"/>
      <c r="K69" s="49">
        <f>SUM(L70:L73)</f>
        <v>78</v>
      </c>
      <c r="L69" s="54">
        <f>K69/L$5</f>
        <v>0.59090909090909094</v>
      </c>
      <c r="M69" s="45"/>
      <c r="N69" s="149"/>
      <c r="O69" s="42"/>
      <c r="P69" s="42"/>
      <c r="Q69" s="45"/>
      <c r="R69" s="156"/>
      <c r="S69" s="49">
        <v>0.60899999999999999</v>
      </c>
      <c r="T69" s="42" t="s">
        <v>33</v>
      </c>
      <c r="U69" s="54"/>
      <c r="V69" s="129"/>
      <c r="W69" s="142"/>
      <c r="X69" s="142"/>
    </row>
    <row r="70" spans="1:29" x14ac:dyDescent="0.2">
      <c r="A70" s="42"/>
      <c r="B70" s="47" t="s">
        <v>199</v>
      </c>
      <c r="C70" s="42"/>
      <c r="D70" s="42">
        <f>H70+L70</f>
        <v>80</v>
      </c>
      <c r="E70" s="43">
        <f>D70/C$69</f>
        <v>0.50314465408805031</v>
      </c>
      <c r="F70" s="146">
        <v>3.9780000000000003E-2</v>
      </c>
      <c r="G70" s="42"/>
      <c r="H70" s="49">
        <v>45</v>
      </c>
      <c r="I70" s="43">
        <f>H70/G$69</f>
        <v>0.55555555555555558</v>
      </c>
      <c r="J70" s="146">
        <v>5.5559999999999998E-2</v>
      </c>
      <c r="K70" s="42"/>
      <c r="L70" s="49">
        <v>35</v>
      </c>
      <c r="M70" s="43">
        <f>L70/K$69</f>
        <v>0.44871794871794873</v>
      </c>
      <c r="N70" s="146">
        <v>5.6680000000000001E-2</v>
      </c>
      <c r="O70" s="123">
        <f t="shared" ref="O70:O73" si="34">I70-M70</f>
        <v>0.10683760683760685</v>
      </c>
      <c r="P70" s="147">
        <v>-0.05</v>
      </c>
      <c r="Q70" s="153">
        <v>0.26</v>
      </c>
      <c r="R70" s="156" t="str">
        <f t="shared" ref="R70:R72" si="35">"("&amp;P70*100&amp;" – "&amp;Q70*100&amp;")"</f>
        <v>(-5 – 26)</v>
      </c>
      <c r="S70" s="49">
        <v>0.18</v>
      </c>
      <c r="T70" s="42" t="s">
        <v>33</v>
      </c>
      <c r="U70" s="123"/>
      <c r="V70" s="129"/>
      <c r="W70" s="142"/>
      <c r="X70" s="142"/>
      <c r="Y70" s="129"/>
      <c r="Z70" s="129"/>
      <c r="AA70" s="129"/>
      <c r="AB70" s="129"/>
      <c r="AC70" s="129"/>
    </row>
    <row r="71" spans="1:29" x14ac:dyDescent="0.2">
      <c r="A71" s="42"/>
      <c r="B71" s="47" t="s">
        <v>200</v>
      </c>
      <c r="C71" s="42"/>
      <c r="D71" s="42">
        <f t="shared" ref="D71:D73" si="36">H71+L71</f>
        <v>51</v>
      </c>
      <c r="E71" s="43">
        <f t="shared" ref="E71:E73" si="37">D71/C$69</f>
        <v>0.32075471698113206</v>
      </c>
      <c r="F71" s="146">
        <v>3.7130000000000003E-2</v>
      </c>
      <c r="G71" s="42"/>
      <c r="H71" s="49">
        <v>24</v>
      </c>
      <c r="I71" s="43">
        <f>H71/G$69</f>
        <v>0.29629629629629628</v>
      </c>
      <c r="J71" s="146">
        <v>5.1049999999999998E-2</v>
      </c>
      <c r="K71" s="42"/>
      <c r="L71" s="49">
        <v>27</v>
      </c>
      <c r="M71" s="43">
        <f t="shared" ref="M70:M73" si="38">L71/K$69</f>
        <v>0.34615384615384615</v>
      </c>
      <c r="N71" s="146">
        <v>5.4219999999999997E-2</v>
      </c>
      <c r="O71" s="123">
        <f t="shared" si="34"/>
        <v>-4.9857549857549865E-2</v>
      </c>
      <c r="P71" s="147">
        <v>-0.2</v>
      </c>
      <c r="Q71" s="153">
        <v>0.1</v>
      </c>
      <c r="R71" s="156" t="str">
        <f t="shared" si="35"/>
        <v>(-20 – 10)</v>
      </c>
      <c r="S71" s="49">
        <v>0.504</v>
      </c>
      <c r="T71" s="42" t="s">
        <v>33</v>
      </c>
      <c r="U71" s="123"/>
      <c r="V71" s="129"/>
      <c r="W71" s="142"/>
      <c r="X71" s="142"/>
    </row>
    <row r="72" spans="1:29" x14ac:dyDescent="0.2">
      <c r="A72" s="42"/>
      <c r="B72" s="47" t="s">
        <v>201</v>
      </c>
      <c r="C72" s="42"/>
      <c r="D72" s="42">
        <f t="shared" si="36"/>
        <v>25</v>
      </c>
      <c r="E72" s="43">
        <f t="shared" si="37"/>
        <v>0.15723270440251572</v>
      </c>
      <c r="F72" s="146">
        <v>2.896E-2</v>
      </c>
      <c r="G72" s="42"/>
      <c r="H72" s="49">
        <v>11</v>
      </c>
      <c r="I72" s="43">
        <f t="shared" ref="I71:I73" si="39">H72/G$69</f>
        <v>0.13580246913580246</v>
      </c>
      <c r="J72" s="146">
        <v>3.8300000000000001E-2</v>
      </c>
      <c r="K72" s="42"/>
      <c r="L72" s="49">
        <v>14</v>
      </c>
      <c r="M72" s="43">
        <f t="shared" si="38"/>
        <v>0.17948717948717949</v>
      </c>
      <c r="N72" s="146">
        <v>4.3729999999999998E-2</v>
      </c>
      <c r="O72" s="123">
        <f t="shared" si="34"/>
        <v>-4.3684710351377026E-2</v>
      </c>
      <c r="P72" s="147">
        <v>-0.16</v>
      </c>
      <c r="Q72" s="153">
        <v>7.0000000000000007E-2</v>
      </c>
      <c r="R72" s="156" t="str">
        <f t="shared" si="35"/>
        <v>(-16 – 7)</v>
      </c>
      <c r="S72" s="49">
        <v>0.45300000000000001</v>
      </c>
      <c r="T72" s="42" t="s">
        <v>33</v>
      </c>
      <c r="U72" s="123"/>
      <c r="V72" s="129"/>
      <c r="W72" s="142"/>
      <c r="X72" s="142"/>
      <c r="Y72" s="129"/>
      <c r="Z72" s="129"/>
      <c r="AA72" s="129"/>
      <c r="AB72" s="129"/>
      <c r="AC72" s="129"/>
    </row>
    <row r="73" spans="1:29" x14ac:dyDescent="0.2">
      <c r="A73" s="42"/>
      <c r="B73" s="47" t="s">
        <v>202</v>
      </c>
      <c r="C73" s="42"/>
      <c r="D73" s="42">
        <f t="shared" si="36"/>
        <v>3</v>
      </c>
      <c r="E73" s="43">
        <f t="shared" si="37"/>
        <v>1.8867924528301886E-2</v>
      </c>
      <c r="F73" s="146">
        <v>1.082E-2</v>
      </c>
      <c r="G73" s="42"/>
      <c r="H73" s="49">
        <v>1</v>
      </c>
      <c r="I73" s="43">
        <f t="shared" si="39"/>
        <v>1.2345679012345678E-2</v>
      </c>
      <c r="J73" s="146">
        <v>1.235E-2</v>
      </c>
      <c r="K73" s="42"/>
      <c r="L73" s="49">
        <v>2</v>
      </c>
      <c r="M73" s="43">
        <f t="shared" si="38"/>
        <v>2.564102564102564E-2</v>
      </c>
      <c r="N73" s="146">
        <v>1.8010000000000002E-2</v>
      </c>
      <c r="O73" s="123">
        <f t="shared" si="34"/>
        <v>-1.3295346628679962E-2</v>
      </c>
      <c r="P73" s="147">
        <v>-0.06</v>
      </c>
      <c r="Q73" s="153">
        <v>0.03</v>
      </c>
      <c r="R73" s="156" t="str">
        <f>"("&amp;P73*100&amp;" – "&amp;Q73*100&amp;")"</f>
        <v>(-6 – 3)</v>
      </c>
      <c r="S73" s="49">
        <v>0.54100000000000004</v>
      </c>
      <c r="T73" s="42" t="s">
        <v>33</v>
      </c>
      <c r="U73" s="123"/>
      <c r="V73" s="129"/>
      <c r="W73" s="142"/>
      <c r="X73" s="142"/>
      <c r="Y73" s="129"/>
      <c r="Z73" s="129"/>
      <c r="AA73" s="129"/>
      <c r="AB73" s="129"/>
      <c r="AC73" s="129"/>
    </row>
    <row r="74" spans="1:29" x14ac:dyDescent="0.2">
      <c r="A74" s="42"/>
      <c r="B74" s="42"/>
      <c r="C74" s="42"/>
      <c r="D74" s="42"/>
      <c r="E74" s="45"/>
      <c r="F74" s="42"/>
      <c r="G74" s="42"/>
      <c r="H74" s="42"/>
      <c r="I74" s="45"/>
      <c r="J74" s="42"/>
      <c r="K74" s="42"/>
      <c r="L74" s="42"/>
      <c r="M74" s="45"/>
      <c r="N74" s="149"/>
      <c r="O74" s="42"/>
      <c r="P74" s="42"/>
      <c r="Q74" s="45"/>
      <c r="R74" s="156"/>
      <c r="S74" s="42"/>
      <c r="T74" s="42"/>
      <c r="U74" s="42"/>
      <c r="V74" s="129"/>
      <c r="W74" s="129"/>
      <c r="X74" s="129"/>
    </row>
    <row r="75" spans="1:29" x14ac:dyDescent="0.2">
      <c r="A75" s="173" t="s">
        <v>209</v>
      </c>
      <c r="B75" s="173"/>
      <c r="C75" s="42"/>
      <c r="D75" s="42"/>
      <c r="E75" s="45"/>
      <c r="F75" s="42"/>
      <c r="G75" s="42"/>
      <c r="H75" s="42"/>
      <c r="I75" s="45"/>
      <c r="J75" s="42"/>
      <c r="K75" s="42"/>
      <c r="L75" s="42"/>
      <c r="M75" s="45"/>
      <c r="N75" s="42"/>
      <c r="O75" s="42"/>
      <c r="P75" s="42"/>
      <c r="Q75" s="45"/>
      <c r="R75" s="158"/>
      <c r="S75" s="49"/>
      <c r="T75" s="49"/>
      <c r="U75" s="49"/>
      <c r="V75" s="129"/>
      <c r="W75" s="129"/>
      <c r="X75" s="129"/>
    </row>
    <row r="76" spans="1:29" ht="17" x14ac:dyDescent="0.2">
      <c r="A76" s="42" t="s">
        <v>206</v>
      </c>
      <c r="B76" s="42"/>
      <c r="C76" s="42">
        <f t="shared" ref="C76:C79" si="40">G76+K76</f>
        <v>213</v>
      </c>
      <c r="D76" s="42">
        <v>29</v>
      </c>
      <c r="E76" s="45" t="s">
        <v>211</v>
      </c>
      <c r="F76" s="42"/>
      <c r="G76" s="42">
        <v>105</v>
      </c>
      <c r="H76" s="42">
        <v>26</v>
      </c>
      <c r="I76" s="151" t="s">
        <v>219</v>
      </c>
      <c r="J76" s="150"/>
      <c r="K76" s="42">
        <v>108</v>
      </c>
      <c r="L76" s="42">
        <v>30</v>
      </c>
      <c r="M76" s="151" t="s">
        <v>215</v>
      </c>
      <c r="N76" s="150"/>
      <c r="O76" s="99">
        <f>H76-L76</f>
        <v>-4</v>
      </c>
      <c r="P76" s="42"/>
      <c r="Q76" s="45"/>
      <c r="R76" s="158"/>
      <c r="S76" s="49">
        <v>0.121</v>
      </c>
      <c r="T76" s="42" t="s">
        <v>43</v>
      </c>
      <c r="U76" s="42"/>
      <c r="V76" s="129"/>
      <c r="W76" s="129"/>
      <c r="X76" s="129"/>
      <c r="Y76" s="129"/>
      <c r="Z76" s="129"/>
      <c r="AA76" s="129"/>
      <c r="AB76" s="129"/>
      <c r="AC76" s="129"/>
    </row>
    <row r="77" spans="1:29" x14ac:dyDescent="0.2">
      <c r="A77" s="42" t="s">
        <v>207</v>
      </c>
      <c r="B77" s="42"/>
      <c r="C77" s="42">
        <f t="shared" si="40"/>
        <v>48</v>
      </c>
      <c r="D77" s="42">
        <v>344</v>
      </c>
      <c r="E77" s="45" t="s">
        <v>212</v>
      </c>
      <c r="F77" s="42"/>
      <c r="G77" s="42">
        <v>24</v>
      </c>
      <c r="H77" s="42">
        <v>286</v>
      </c>
      <c r="I77" s="45" t="s">
        <v>220</v>
      </c>
      <c r="J77" s="42"/>
      <c r="K77" s="42">
        <v>24</v>
      </c>
      <c r="L77" s="42">
        <v>416</v>
      </c>
      <c r="M77" s="45" t="s">
        <v>216</v>
      </c>
      <c r="N77" s="42"/>
      <c r="O77" s="66">
        <f t="shared" ref="O77:O79" si="41">H77-L77</f>
        <v>-130</v>
      </c>
      <c r="P77" s="42"/>
      <c r="Q77" s="45"/>
      <c r="R77" s="156"/>
      <c r="S77" s="49">
        <v>0.26100000000000001</v>
      </c>
      <c r="T77" s="42" t="s">
        <v>43</v>
      </c>
      <c r="U77" s="42"/>
      <c r="V77" s="129"/>
      <c r="W77" s="129"/>
      <c r="X77" s="129"/>
    </row>
    <row r="78" spans="1:29" x14ac:dyDescent="0.2">
      <c r="A78" s="42" t="s">
        <v>208</v>
      </c>
      <c r="B78" s="42"/>
      <c r="C78" s="42">
        <f t="shared" si="40"/>
        <v>261</v>
      </c>
      <c r="D78" s="42">
        <v>88</v>
      </c>
      <c r="E78" s="45" t="s">
        <v>213</v>
      </c>
      <c r="F78" s="42"/>
      <c r="G78" s="42">
        <v>129</v>
      </c>
      <c r="H78" s="42">
        <v>88</v>
      </c>
      <c r="I78" s="45" t="s">
        <v>221</v>
      </c>
      <c r="J78" s="42"/>
      <c r="K78" s="42">
        <v>132</v>
      </c>
      <c r="L78" s="42">
        <v>87</v>
      </c>
      <c r="M78" s="45" t="s">
        <v>217</v>
      </c>
      <c r="N78" s="42"/>
      <c r="O78" s="66">
        <f t="shared" si="41"/>
        <v>1</v>
      </c>
      <c r="P78" s="42"/>
      <c r="Q78" s="45"/>
      <c r="R78" s="158"/>
      <c r="S78" s="49">
        <v>0.72099999999999997</v>
      </c>
      <c r="T78" s="42" t="s">
        <v>43</v>
      </c>
      <c r="U78" s="49"/>
      <c r="V78" s="129"/>
      <c r="W78" s="129"/>
      <c r="X78" s="129"/>
    </row>
    <row r="79" spans="1:29" x14ac:dyDescent="0.2">
      <c r="A79" s="42" t="s">
        <v>205</v>
      </c>
      <c r="B79" s="42"/>
      <c r="C79" s="42">
        <f t="shared" si="40"/>
        <v>258</v>
      </c>
      <c r="D79" s="42">
        <v>2</v>
      </c>
      <c r="E79" s="45" t="s">
        <v>214</v>
      </c>
      <c r="F79" s="42"/>
      <c r="G79" s="42">
        <v>129</v>
      </c>
      <c r="H79" s="42">
        <v>2</v>
      </c>
      <c r="I79" s="45" t="s">
        <v>222</v>
      </c>
      <c r="J79" s="42"/>
      <c r="K79" s="42">
        <v>129</v>
      </c>
      <c r="L79" s="42">
        <v>2</v>
      </c>
      <c r="M79" s="45" t="s">
        <v>218</v>
      </c>
      <c r="N79" s="42"/>
      <c r="O79" s="66">
        <f t="shared" si="41"/>
        <v>0</v>
      </c>
      <c r="P79" s="42"/>
      <c r="Q79" s="45"/>
      <c r="R79" s="156"/>
      <c r="S79" s="49">
        <v>0.69699999999999995</v>
      </c>
      <c r="T79" s="42" t="s">
        <v>43</v>
      </c>
      <c r="U79" s="42"/>
      <c r="V79" s="129"/>
      <c r="W79" s="129"/>
      <c r="X79" s="129"/>
      <c r="Y79" s="129"/>
      <c r="Z79" s="129"/>
      <c r="AA79" s="129"/>
      <c r="AB79" s="129"/>
      <c r="AC79" s="129"/>
    </row>
    <row r="80" spans="1:29" x14ac:dyDescent="0.2">
      <c r="C80" s="42"/>
      <c r="D80" s="42"/>
      <c r="E80" s="45"/>
      <c r="F80" s="42"/>
      <c r="G80" s="42"/>
      <c r="H80" s="42"/>
      <c r="I80" s="45"/>
      <c r="J80" s="42"/>
      <c r="K80" s="42"/>
      <c r="L80" s="42"/>
      <c r="M80" s="45"/>
      <c r="N80" s="42"/>
      <c r="O80" s="42"/>
      <c r="P80" s="42"/>
      <c r="Q80" s="45"/>
      <c r="R80" s="158"/>
      <c r="S80" s="49"/>
      <c r="T80" s="49"/>
      <c r="U80" s="49"/>
      <c r="V80" s="129"/>
    </row>
    <row r="81" spans="1:21" x14ac:dyDescent="0.2">
      <c r="A81" s="128"/>
      <c r="B81" s="128"/>
      <c r="C81" s="42"/>
      <c r="D81" s="42"/>
      <c r="E81" s="45"/>
      <c r="F81" s="42"/>
      <c r="G81" s="42"/>
      <c r="H81" s="42"/>
      <c r="I81" s="45"/>
      <c r="J81" s="149"/>
      <c r="K81" s="42"/>
      <c r="L81" s="42"/>
      <c r="M81" s="45"/>
      <c r="N81" s="149"/>
      <c r="O81" s="123"/>
      <c r="P81" s="123"/>
      <c r="Q81" s="107"/>
      <c r="R81" s="157"/>
      <c r="S81" s="123"/>
      <c r="T81" s="49"/>
      <c r="U81" s="42"/>
    </row>
    <row r="82" spans="1:21" x14ac:dyDescent="0.2">
      <c r="A82" s="114"/>
      <c r="B82" s="114"/>
      <c r="C82" s="42"/>
      <c r="D82" s="54"/>
      <c r="E82" s="45"/>
      <c r="F82" s="42"/>
      <c r="G82" s="49"/>
      <c r="H82" s="54"/>
      <c r="I82" s="61"/>
      <c r="J82" s="146"/>
      <c r="K82" s="49"/>
      <c r="L82" s="54"/>
      <c r="M82" s="45"/>
      <c r="N82" s="149"/>
      <c r="O82" s="42"/>
      <c r="P82" s="42"/>
      <c r="Q82" s="45"/>
      <c r="R82" s="156"/>
      <c r="S82" s="42"/>
      <c r="T82" s="42"/>
      <c r="U82" s="42"/>
    </row>
    <row r="83" spans="1:21" x14ac:dyDescent="0.2">
      <c r="B83" s="114"/>
      <c r="C83" s="42"/>
      <c r="D83" s="42"/>
      <c r="E83" s="43"/>
      <c r="F83" s="146"/>
      <c r="G83" s="42"/>
      <c r="H83" s="49"/>
      <c r="I83" s="43"/>
      <c r="J83" s="146"/>
      <c r="K83" s="42"/>
      <c r="L83" s="49"/>
      <c r="M83" s="43"/>
      <c r="N83" s="146"/>
      <c r="O83" s="123"/>
      <c r="P83" s="147"/>
      <c r="Q83" s="153"/>
      <c r="R83" s="156"/>
      <c r="S83" s="49"/>
      <c r="T83" s="42"/>
      <c r="U83" s="42"/>
    </row>
    <row r="84" spans="1:21" x14ac:dyDescent="0.2">
      <c r="B84" s="114"/>
      <c r="C84" s="42"/>
      <c r="D84" s="42"/>
      <c r="E84" s="43"/>
      <c r="F84" s="146"/>
      <c r="G84" s="42"/>
      <c r="H84" s="49"/>
      <c r="I84" s="43"/>
      <c r="J84" s="146"/>
      <c r="K84" s="42"/>
      <c r="L84" s="49"/>
      <c r="M84" s="43"/>
      <c r="N84" s="146"/>
      <c r="O84" s="123"/>
      <c r="P84" s="147"/>
      <c r="Q84" s="153"/>
      <c r="R84" s="156"/>
      <c r="S84" s="49"/>
      <c r="T84" s="42"/>
      <c r="U84" s="42"/>
    </row>
    <row r="85" spans="1:21" x14ac:dyDescent="0.2">
      <c r="B85" s="114"/>
      <c r="C85" s="42"/>
      <c r="D85" s="42"/>
      <c r="E85" s="43"/>
      <c r="F85" s="146"/>
      <c r="G85" s="42"/>
      <c r="H85" s="49"/>
      <c r="I85" s="43"/>
      <c r="J85" s="146"/>
      <c r="K85" s="42"/>
      <c r="L85" s="49"/>
      <c r="M85" s="43"/>
      <c r="N85" s="146"/>
      <c r="O85" s="123"/>
      <c r="P85" s="147"/>
      <c r="Q85" s="153"/>
      <c r="R85" s="156"/>
      <c r="S85" s="49"/>
      <c r="T85" s="42"/>
      <c r="U85" s="42"/>
    </row>
    <row r="86" spans="1:21" x14ac:dyDescent="0.2">
      <c r="B86" s="114"/>
      <c r="C86" s="42"/>
      <c r="D86" s="42"/>
      <c r="E86" s="43"/>
      <c r="F86" s="146"/>
      <c r="G86" s="42"/>
      <c r="H86" s="49"/>
      <c r="I86" s="43"/>
      <c r="J86" s="146"/>
      <c r="K86" s="42"/>
      <c r="L86" s="49"/>
      <c r="M86" s="43"/>
      <c r="N86" s="146"/>
      <c r="O86" s="123"/>
      <c r="P86" s="147"/>
      <c r="Q86" s="153"/>
      <c r="R86" s="156"/>
      <c r="S86" s="49"/>
      <c r="T86" s="42"/>
      <c r="U86" s="42"/>
    </row>
    <row r="87" spans="1:21" x14ac:dyDescent="0.2">
      <c r="C87" s="42"/>
      <c r="D87" s="42"/>
      <c r="E87" s="45"/>
      <c r="F87" s="149"/>
      <c r="G87" s="42"/>
      <c r="H87" s="42"/>
      <c r="I87" s="45"/>
      <c r="J87" s="149"/>
      <c r="K87" s="42"/>
      <c r="L87" s="42"/>
      <c r="M87" s="45"/>
      <c r="N87" s="149"/>
      <c r="O87" s="42"/>
      <c r="P87" s="42"/>
      <c r="Q87" s="45"/>
      <c r="R87" s="156"/>
      <c r="S87" s="42"/>
      <c r="T87" s="49"/>
    </row>
    <row r="88" spans="1:21" x14ac:dyDescent="0.2">
      <c r="A88" s="114"/>
      <c r="B88" s="114"/>
      <c r="C88" s="42"/>
      <c r="D88" s="54"/>
      <c r="E88" s="45"/>
      <c r="F88" s="149"/>
      <c r="G88" s="49"/>
      <c r="H88" s="54"/>
      <c r="I88" s="61"/>
      <c r="J88" s="149"/>
      <c r="K88" s="49"/>
      <c r="L88" s="54"/>
      <c r="M88" s="45"/>
      <c r="N88" s="149"/>
      <c r="O88" s="42"/>
      <c r="P88" s="42"/>
      <c r="Q88" s="45"/>
      <c r="R88" s="156"/>
      <c r="S88" s="42"/>
      <c r="T88" s="42"/>
    </row>
    <row r="89" spans="1:21" x14ac:dyDescent="0.2">
      <c r="B89" s="114"/>
      <c r="C89" s="42"/>
      <c r="D89" s="42"/>
      <c r="E89" s="43"/>
      <c r="F89" s="146"/>
      <c r="G89" s="42"/>
      <c r="H89" s="49"/>
      <c r="I89" s="43"/>
      <c r="J89" s="146"/>
      <c r="K89" s="42"/>
      <c r="L89" s="49"/>
      <c r="M89" s="43"/>
      <c r="N89" s="146"/>
      <c r="O89" s="123"/>
      <c r="P89" s="147"/>
      <c r="Q89" s="153"/>
      <c r="R89" s="156"/>
      <c r="S89" s="49"/>
      <c r="T89" s="42"/>
    </row>
    <row r="90" spans="1:21" x14ac:dyDescent="0.2">
      <c r="B90" s="114"/>
      <c r="C90" s="42"/>
      <c r="D90" s="42"/>
      <c r="E90" s="43"/>
      <c r="F90" s="146"/>
      <c r="G90" s="42"/>
      <c r="H90" s="49"/>
      <c r="I90" s="43"/>
      <c r="J90" s="146"/>
      <c r="K90" s="42"/>
      <c r="L90" s="49"/>
      <c r="M90" s="43"/>
      <c r="N90" s="146"/>
      <c r="O90" s="123"/>
      <c r="P90" s="147"/>
      <c r="Q90" s="153"/>
      <c r="R90" s="156"/>
      <c r="S90" s="49"/>
      <c r="T90" s="42"/>
    </row>
    <row r="91" spans="1:21" x14ac:dyDescent="0.2">
      <c r="B91" s="114"/>
      <c r="C91" s="42"/>
      <c r="D91" s="42"/>
      <c r="E91" s="43"/>
      <c r="F91" s="146"/>
      <c r="G91" s="42"/>
      <c r="H91" s="49"/>
      <c r="I91" s="43"/>
      <c r="J91" s="146"/>
      <c r="K91" s="42"/>
      <c r="L91" s="49"/>
      <c r="M91" s="43"/>
      <c r="N91" s="146"/>
      <c r="O91" s="123"/>
      <c r="P91" s="147"/>
      <c r="Q91" s="153"/>
      <c r="R91" s="156"/>
      <c r="S91" s="49"/>
      <c r="T91" s="42"/>
    </row>
    <row r="92" spans="1:21" x14ac:dyDescent="0.2">
      <c r="B92" s="114"/>
      <c r="C92" s="42"/>
      <c r="D92" s="42"/>
      <c r="E92" s="43"/>
      <c r="F92" s="146"/>
      <c r="G92" s="42"/>
      <c r="H92" s="49"/>
      <c r="I92" s="43"/>
      <c r="J92" s="146"/>
      <c r="K92" s="42"/>
      <c r="L92" s="49"/>
      <c r="M92" s="43"/>
      <c r="N92" s="146"/>
      <c r="O92" s="123"/>
      <c r="P92" s="42"/>
      <c r="Q92" s="45"/>
      <c r="R92" s="157"/>
      <c r="S92" s="42"/>
      <c r="T92" s="49"/>
    </row>
  </sheetData>
  <pageMargins left="0.7" right="0.7" top="0.75" bottom="0.75" header="0.3" footer="0.3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Table 1</vt:lpstr>
      <vt:lpstr>Table 2 + 3</vt:lpstr>
      <vt:lpstr>Labresults</vt:lpstr>
      <vt:lpstr>Cardiac Outcomes</vt:lpstr>
      <vt:lpstr>'Table 2 + 3'!Print_Area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Abraham Hulst</dc:creator>
  <cp:lastModifiedBy>Microsoft Office User</cp:lastModifiedBy>
  <cp:lastPrinted>2019-02-07T12:29:02Z</cp:lastPrinted>
  <dcterms:created xsi:type="dcterms:W3CDTF">2018-11-10T08:36:28Z</dcterms:created>
  <dcterms:modified xsi:type="dcterms:W3CDTF">2020-01-31T10:08:06Z</dcterms:modified>
</cp:coreProperties>
</file>